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e\Prywatne\Strony WWW\pieniadzepodkontrola.pl\artykuły\007 Oszczedzanie na emeryture\"/>
    </mc:Choice>
  </mc:AlternateContent>
  <bookViews>
    <workbookView xWindow="0" yWindow="0" windowWidth="14835" windowHeight="8820"/>
  </bookViews>
  <sheets>
    <sheet name="Plan Emerytalny" sheetId="1" r:id="rId1"/>
    <sheet name="Akumulacja" sheetId="4" r:id="rId2"/>
    <sheet name="Pomnażanie" sheetId="3" r:id="rId3"/>
    <sheet name="Konsumpcja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D63" i="3" l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16" i="4"/>
  <c r="D17" i="4" s="1"/>
  <c r="D18" i="4" s="1"/>
  <c r="D19" i="4" s="1"/>
  <c r="D20" i="4" s="1"/>
  <c r="D21" i="4" s="1"/>
  <c r="D22" i="4" s="1"/>
  <c r="D23" i="4" s="1"/>
  <c r="G4" i="4"/>
  <c r="G5" i="4"/>
  <c r="G6" i="4"/>
  <c r="G8" i="4"/>
  <c r="G6" i="3"/>
  <c r="G5" i="3"/>
  <c r="G4" i="3"/>
  <c r="F7" i="2"/>
  <c r="F6" i="2"/>
  <c r="F4" i="2"/>
  <c r="C13" i="2" s="1"/>
  <c r="D13" i="2" s="1"/>
  <c r="E13" i="2" s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C34" i="2" l="1"/>
  <c r="D34" i="2" s="1"/>
  <c r="E34" i="2" s="1"/>
  <c r="C62" i="2"/>
  <c r="D62" i="2" s="1"/>
  <c r="E62" i="2" s="1"/>
  <c r="C18" i="2"/>
  <c r="D18" i="2" s="1"/>
  <c r="E18" i="2" s="1"/>
  <c r="C28" i="2"/>
  <c r="D28" i="2" s="1"/>
  <c r="E28" i="2" s="1"/>
  <c r="C37" i="2"/>
  <c r="D37" i="2" s="1"/>
  <c r="E37" i="2" s="1"/>
  <c r="C44" i="2"/>
  <c r="D44" i="2" s="1"/>
  <c r="E44" i="2" s="1"/>
  <c r="C50" i="2"/>
  <c r="D50" i="2" s="1"/>
  <c r="E50" i="2" s="1"/>
  <c r="C60" i="2"/>
  <c r="D60" i="2" s="1"/>
  <c r="E60" i="2" s="1"/>
  <c r="C14" i="2"/>
  <c r="D14" i="2" s="1"/>
  <c r="E14" i="2" s="1"/>
  <c r="C17" i="2"/>
  <c r="D17" i="2" s="1"/>
  <c r="E17" i="2" s="1"/>
  <c r="C19" i="2"/>
  <c r="D19" i="2" s="1"/>
  <c r="E19" i="2" s="1"/>
  <c r="C24" i="2"/>
  <c r="D24" i="2" s="1"/>
  <c r="E24" i="2" s="1"/>
  <c r="C32" i="2"/>
  <c r="D32" i="2" s="1"/>
  <c r="E32" i="2" s="1"/>
  <c r="C35" i="2"/>
  <c r="D35" i="2" s="1"/>
  <c r="E35" i="2" s="1"/>
  <c r="C38" i="2"/>
  <c r="D38" i="2" s="1"/>
  <c r="E38" i="2" s="1"/>
  <c r="C41" i="2"/>
  <c r="D41" i="2" s="1"/>
  <c r="E41" i="2" s="1"/>
  <c r="C48" i="2"/>
  <c r="D48" i="2" s="1"/>
  <c r="E48" i="2" s="1"/>
  <c r="C51" i="2"/>
  <c r="D51" i="2" s="1"/>
  <c r="E51" i="2" s="1"/>
  <c r="C54" i="2"/>
  <c r="D54" i="2" s="1"/>
  <c r="E54" i="2" s="1"/>
  <c r="C57" i="2"/>
  <c r="D57" i="2" s="1"/>
  <c r="E57" i="2" s="1"/>
  <c r="C21" i="2"/>
  <c r="D21" i="2" s="1"/>
  <c r="E21" i="2" s="1"/>
  <c r="C23" i="2"/>
  <c r="D23" i="2" s="1"/>
  <c r="E23" i="2" s="1"/>
  <c r="C31" i="2"/>
  <c r="D31" i="2" s="1"/>
  <c r="E31" i="2" s="1"/>
  <c r="C47" i="2"/>
  <c r="D47" i="2" s="1"/>
  <c r="E47" i="2" s="1"/>
  <c r="C53" i="2"/>
  <c r="D53" i="2" s="1"/>
  <c r="E53" i="2" s="1"/>
  <c r="C15" i="2"/>
  <c r="D15" i="2" s="1"/>
  <c r="E15" i="2" s="1"/>
  <c r="C20" i="2"/>
  <c r="D20" i="2" s="1"/>
  <c r="E20" i="2" s="1"/>
  <c r="C26" i="2"/>
  <c r="D26" i="2" s="1"/>
  <c r="E26" i="2" s="1"/>
  <c r="C29" i="2"/>
  <c r="D29" i="2" s="1"/>
  <c r="E29" i="2" s="1"/>
  <c r="C36" i="2"/>
  <c r="D36" i="2" s="1"/>
  <c r="E36" i="2" s="1"/>
  <c r="C39" i="2"/>
  <c r="D39" i="2" s="1"/>
  <c r="E39" i="2" s="1"/>
  <c r="C42" i="2"/>
  <c r="D42" i="2" s="1"/>
  <c r="E42" i="2" s="1"/>
  <c r="C45" i="2"/>
  <c r="D45" i="2" s="1"/>
  <c r="E45" i="2" s="1"/>
  <c r="C52" i="2"/>
  <c r="D52" i="2" s="1"/>
  <c r="E52" i="2" s="1"/>
  <c r="C55" i="2"/>
  <c r="D55" i="2" s="1"/>
  <c r="E55" i="2" s="1"/>
  <c r="C58" i="2"/>
  <c r="D58" i="2" s="1"/>
  <c r="E58" i="2" s="1"/>
  <c r="C61" i="2"/>
  <c r="D61" i="2" s="1"/>
  <c r="E61" i="2" s="1"/>
  <c r="C16" i="2"/>
  <c r="D16" i="2" s="1"/>
  <c r="E16" i="2" s="1"/>
  <c r="C22" i="2"/>
  <c r="D22" i="2" s="1"/>
  <c r="E22" i="2" s="1"/>
  <c r="C25" i="2"/>
  <c r="D25" i="2" s="1"/>
  <c r="E25" i="2" s="1"/>
  <c r="C27" i="2"/>
  <c r="D27" i="2" s="1"/>
  <c r="E27" i="2" s="1"/>
  <c r="C30" i="2"/>
  <c r="D30" i="2" s="1"/>
  <c r="E30" i="2" s="1"/>
  <c r="C33" i="2"/>
  <c r="D33" i="2" s="1"/>
  <c r="E33" i="2" s="1"/>
  <c r="C40" i="2"/>
  <c r="D40" i="2" s="1"/>
  <c r="E40" i="2" s="1"/>
  <c r="C43" i="2"/>
  <c r="D43" i="2" s="1"/>
  <c r="E43" i="2" s="1"/>
  <c r="C46" i="2"/>
  <c r="D46" i="2" s="1"/>
  <c r="E46" i="2" s="1"/>
  <c r="C49" i="2"/>
  <c r="D49" i="2" s="1"/>
  <c r="E49" i="2" s="1"/>
  <c r="C56" i="2"/>
  <c r="D56" i="2" s="1"/>
  <c r="E56" i="2" s="1"/>
  <c r="C59" i="2"/>
  <c r="D59" i="2" s="1"/>
  <c r="E59" i="2" s="1"/>
  <c r="D24" i="4"/>
  <c r="C63" i="2"/>
  <c r="D63" i="2" s="1"/>
  <c r="E63" i="2" s="1"/>
  <c r="F8" i="2"/>
  <c r="D25" i="4" l="1"/>
  <c r="G8" i="3"/>
  <c r="G7" i="3" s="1"/>
  <c r="I23" i="1"/>
  <c r="E13" i="3" l="1"/>
  <c r="E15" i="3"/>
  <c r="E19" i="3"/>
  <c r="E23" i="3"/>
  <c r="E27" i="3"/>
  <c r="E31" i="3"/>
  <c r="E35" i="3"/>
  <c r="E39" i="3"/>
  <c r="E43" i="3"/>
  <c r="E47" i="3"/>
  <c r="E51" i="3"/>
  <c r="E55" i="3"/>
  <c r="E59" i="3"/>
  <c r="E26" i="3"/>
  <c r="E38" i="3"/>
  <c r="E46" i="3"/>
  <c r="E54" i="3"/>
  <c r="E16" i="3"/>
  <c r="E20" i="3"/>
  <c r="E24" i="3"/>
  <c r="E28" i="3"/>
  <c r="E32" i="3"/>
  <c r="E36" i="3"/>
  <c r="E40" i="3"/>
  <c r="E44" i="3"/>
  <c r="E48" i="3"/>
  <c r="E52" i="3"/>
  <c r="E56" i="3"/>
  <c r="E60" i="3"/>
  <c r="E17" i="3"/>
  <c r="E21" i="3"/>
  <c r="E25" i="3"/>
  <c r="E29" i="3"/>
  <c r="E33" i="3"/>
  <c r="E37" i="3"/>
  <c r="E41" i="3"/>
  <c r="E45" i="3"/>
  <c r="E49" i="3"/>
  <c r="E53" i="3"/>
  <c r="E57" i="3"/>
  <c r="E61" i="3"/>
  <c r="E14" i="3"/>
  <c r="E18" i="3"/>
  <c r="E22" i="3"/>
  <c r="E30" i="3"/>
  <c r="E34" i="3"/>
  <c r="E42" i="3"/>
  <c r="E50" i="3"/>
  <c r="E58" i="3"/>
  <c r="E62" i="3"/>
  <c r="E63" i="3"/>
  <c r="E65" i="3"/>
  <c r="E67" i="3"/>
  <c r="E69" i="3"/>
  <c r="E71" i="3"/>
  <c r="E75" i="3"/>
  <c r="E64" i="3"/>
  <c r="E66" i="3"/>
  <c r="E68" i="3"/>
  <c r="E70" i="3"/>
  <c r="E72" i="3"/>
  <c r="E74" i="3"/>
  <c r="E73" i="3"/>
  <c r="D26" i="4"/>
  <c r="F26" i="1"/>
  <c r="G7" i="4"/>
  <c r="G10" i="4" s="1"/>
  <c r="E23" i="4" l="1"/>
  <c r="E24" i="4"/>
  <c r="D27" i="4"/>
  <c r="E26" i="4"/>
  <c r="E25" i="4"/>
  <c r="E15" i="4"/>
  <c r="E16" i="4"/>
  <c r="E20" i="4"/>
  <c r="E21" i="4"/>
  <c r="E19" i="4"/>
  <c r="E17" i="4"/>
  <c r="E22" i="4"/>
  <c r="E18" i="4"/>
  <c r="M33" i="1"/>
  <c r="E27" i="4" l="1"/>
  <c r="D28" i="4"/>
  <c r="D29" i="4" l="1"/>
  <c r="E28" i="4"/>
  <c r="E29" i="4" l="1"/>
  <c r="D30" i="4"/>
  <c r="D31" i="4" l="1"/>
  <c r="E30" i="4"/>
  <c r="E31" i="4" l="1"/>
  <c r="D32" i="4"/>
  <c r="D33" i="4" l="1"/>
  <c r="E32" i="4"/>
  <c r="E33" i="4" l="1"/>
  <c r="D34" i="4"/>
  <c r="D35" i="4" l="1"/>
  <c r="E34" i="4"/>
  <c r="E35" i="4" l="1"/>
  <c r="D36" i="4"/>
  <c r="D37" i="4" l="1"/>
  <c r="E36" i="4"/>
  <c r="E37" i="4" l="1"/>
  <c r="D38" i="4"/>
  <c r="D39" i="4" l="1"/>
  <c r="E38" i="4"/>
  <c r="E39" i="4" l="1"/>
  <c r="D40" i="4"/>
  <c r="D41" i="4" l="1"/>
  <c r="E40" i="4"/>
  <c r="E41" i="4" l="1"/>
  <c r="D42" i="4"/>
  <c r="O25" i="1"/>
  <c r="J19" i="1"/>
  <c r="G22" i="1"/>
  <c r="D43" i="4" l="1"/>
  <c r="E42" i="4"/>
  <c r="E43" i="4" l="1"/>
  <c r="D44" i="4"/>
  <c r="D45" i="4" l="1"/>
  <c r="E44" i="4"/>
  <c r="E45" i="4" l="1"/>
  <c r="D46" i="4"/>
  <c r="D47" i="4" l="1"/>
  <c r="E46" i="4"/>
  <c r="E47" i="4" l="1"/>
  <c r="D48" i="4"/>
  <c r="D49" i="4" l="1"/>
  <c r="E48" i="4"/>
  <c r="E49" i="4" l="1"/>
  <c r="D50" i="4"/>
  <c r="D51" i="4" l="1"/>
  <c r="E50" i="4"/>
  <c r="E51" i="4" l="1"/>
  <c r="D52" i="4"/>
  <c r="D53" i="4" l="1"/>
  <c r="E52" i="4"/>
  <c r="E53" i="4" l="1"/>
  <c r="D54" i="4"/>
  <c r="D55" i="4" l="1"/>
  <c r="E54" i="4"/>
  <c r="E55" i="4" l="1"/>
  <c r="D56" i="4"/>
  <c r="D57" i="4" l="1"/>
  <c r="E56" i="4"/>
  <c r="E57" i="4" l="1"/>
  <c r="D58" i="4"/>
  <c r="D59" i="4" l="1"/>
  <c r="E58" i="4"/>
  <c r="E59" i="4" l="1"/>
  <c r="D60" i="4"/>
  <c r="D61" i="4" l="1"/>
  <c r="E60" i="4"/>
  <c r="E61" i="4" l="1"/>
  <c r="D62" i="4"/>
  <c r="D63" i="4" l="1"/>
  <c r="E62" i="4"/>
  <c r="E63" i="4" l="1"/>
  <c r="D64" i="4"/>
  <c r="E64" i="4" l="1"/>
</calcChain>
</file>

<file path=xl/sharedStrings.xml><?xml version="1.0" encoding="utf-8"?>
<sst xmlns="http://schemas.openxmlformats.org/spreadsheetml/2006/main" count="74" uniqueCount="41">
  <si>
    <t>Kapaitał Początkowy</t>
  </si>
  <si>
    <t>Kapitał po Akumulacji</t>
  </si>
  <si>
    <t>Kapitał po Pomnażaniu</t>
  </si>
  <si>
    <t>Kapitał Końcowy</t>
  </si>
  <si>
    <t>Twój wiek</t>
  </si>
  <si>
    <t>lat</t>
  </si>
  <si>
    <t>na początku oszczędzania</t>
  </si>
  <si>
    <t>po zakończeniu Akumulacji</t>
  </si>
  <si>
    <t>gdy rozpoczynasz</t>
  </si>
  <si>
    <t xml:space="preserve"> wypłacanie emeryury</t>
  </si>
  <si>
    <t>gdy kończy się</t>
  </si>
  <si>
    <t>średnia inflacja:</t>
  </si>
  <si>
    <t>średnie oprocentowanie kapitału:</t>
  </si>
  <si>
    <t>Oczekiwana wysokość pierwszej emerytury</t>
  </si>
  <si>
    <t>%</t>
  </si>
  <si>
    <t>Co miesiąc musisz odkładać</t>
  </si>
  <si>
    <t>Przyjęte parametry</t>
  </si>
  <si>
    <t>Wysokość pierwszej emerytury</t>
  </si>
  <si>
    <t>Czas wypłaty emerytury</t>
  </si>
  <si>
    <t>Oprocentowanie kapitału</t>
  </si>
  <si>
    <t>Inflacja</t>
  </si>
  <si>
    <t>Czas</t>
  </si>
  <si>
    <t>[rok]</t>
  </si>
  <si>
    <t>Wysokość emerytury</t>
  </si>
  <si>
    <t>[PLN/miesiąc]</t>
  </si>
  <si>
    <t>PLN</t>
  </si>
  <si>
    <t>Roczna kwota wypłat</t>
  </si>
  <si>
    <t>[PLN/rok]</t>
  </si>
  <si>
    <t>Kapitał cząstkowy</t>
  </si>
  <si>
    <t>[PLN]</t>
  </si>
  <si>
    <t>Potrzebny kapitał startowy</t>
  </si>
  <si>
    <t>Wartość kapitału na koniec etapu Pomnażania</t>
  </si>
  <si>
    <t>Wartość kapitału na początku etapu Pomnażania</t>
  </si>
  <si>
    <t>Czas trwania etapu Pomnażania</t>
  </si>
  <si>
    <t>Czas trwania etapu Akumulacji</t>
  </si>
  <si>
    <t>Wartość kapitału na koniec etapu Akumulacji</t>
  </si>
  <si>
    <t>Kapitał Początkowy</t>
  </si>
  <si>
    <t>Zgromadzony kapitał</t>
  </si>
  <si>
    <t>Miesięczna kwota regularnego oszczędzania</t>
  </si>
  <si>
    <t>&lt;&lt;&lt; ---  wprowadź swoje dane w pola wyróżnone tym kolorem</t>
  </si>
  <si>
    <r>
      <t xml:space="preserve">Kalkulator emerytalny pobrany z: </t>
    </r>
    <r>
      <rPr>
        <b/>
        <sz val="16"/>
        <color theme="3" tint="0.39997558519241921"/>
        <rFont val="Calibri"/>
        <family val="2"/>
        <charset val="238"/>
        <scheme val="minor"/>
      </rPr>
      <t>www.pieniadzepodkontrola.pl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</si>
</sst>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zł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6"/>
      <color theme="0" tint="-0.34998626667073579"/>
      <name val="Calibri"/>
      <family val="2"/>
      <charset val="238"/>
      <scheme val="minor"/>
    </font>
    <font>
      <b/>
      <sz val="16"/>
      <color theme="3" tint="0.3999755851924192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BFBFB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0" fontId="5" fillId="3" borderId="0" xfId="0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8" borderId="14" xfId="0" applyFill="1" applyBorder="1" applyProtection="1">
      <protection hidden="1"/>
    </xf>
    <xf numFmtId="0" fontId="0" fillId="8" borderId="15" xfId="0" applyFill="1" applyBorder="1" applyProtection="1">
      <protection hidden="1"/>
    </xf>
    <xf numFmtId="0" fontId="0" fillId="8" borderId="16" xfId="0" applyFill="1" applyBorder="1" applyProtection="1">
      <protection hidden="1"/>
    </xf>
    <xf numFmtId="0" fontId="0" fillId="8" borderId="17" xfId="0" applyFill="1" applyBorder="1" applyProtection="1">
      <protection hidden="1"/>
    </xf>
    <xf numFmtId="0" fontId="1" fillId="8" borderId="0" xfId="0" applyFont="1" applyFill="1" applyBorder="1" applyAlignment="1" applyProtection="1">
      <alignment horizontal="center" vertical="center"/>
      <protection hidden="1"/>
    </xf>
    <xf numFmtId="0" fontId="0" fillId="8" borderId="0" xfId="0" applyFill="1" applyBorder="1" applyProtection="1">
      <protection hidden="1"/>
    </xf>
    <xf numFmtId="0" fontId="0" fillId="8" borderId="18" xfId="0" applyFill="1" applyBorder="1" applyProtection="1">
      <protection hidden="1"/>
    </xf>
    <xf numFmtId="0" fontId="0" fillId="8" borderId="0" xfId="0" applyFont="1" applyFill="1" applyBorder="1" applyProtection="1">
      <protection hidden="1"/>
    </xf>
    <xf numFmtId="0" fontId="1" fillId="8" borderId="0" xfId="0" applyFont="1" applyFill="1" applyBorder="1" applyAlignment="1" applyProtection="1">
      <alignment horizontal="center"/>
      <protection hidden="1"/>
    </xf>
    <xf numFmtId="0" fontId="1" fillId="8" borderId="0" xfId="0" applyFont="1" applyFill="1" applyBorder="1" applyProtection="1">
      <protection hidden="1"/>
    </xf>
    <xf numFmtId="0" fontId="0" fillId="8" borderId="19" xfId="0" applyFill="1" applyBorder="1" applyProtection="1">
      <protection hidden="1"/>
    </xf>
    <xf numFmtId="0" fontId="1" fillId="8" borderId="20" xfId="0" applyFont="1" applyFill="1" applyBorder="1" applyAlignment="1" applyProtection="1">
      <alignment horizontal="center" vertical="center"/>
      <protection hidden="1"/>
    </xf>
    <xf numFmtId="0" fontId="1" fillId="8" borderId="20" xfId="0" applyFont="1" applyFill="1" applyBorder="1" applyProtection="1">
      <protection hidden="1"/>
    </xf>
    <xf numFmtId="0" fontId="0" fillId="8" borderId="21" xfId="0" applyFill="1" applyBorder="1" applyProtection="1"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1" fillId="3" borderId="0" xfId="0" applyFont="1" applyFill="1" applyProtection="1">
      <protection hidden="1"/>
    </xf>
    <xf numFmtId="0" fontId="0" fillId="8" borderId="15" xfId="0" applyFill="1" applyBorder="1" applyProtection="1">
      <protection locked="0" hidden="1"/>
    </xf>
    <xf numFmtId="0" fontId="11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3" fontId="2" fillId="3" borderId="0" xfId="0" applyNumberFormat="1" applyFont="1" applyFill="1" applyProtection="1">
      <protection hidden="1"/>
    </xf>
    <xf numFmtId="4" fontId="12" fillId="3" borderId="0" xfId="0" applyNumberFormat="1" applyFont="1" applyFill="1" applyProtection="1">
      <protection hidden="1"/>
    </xf>
    <xf numFmtId="0" fontId="1" fillId="5" borderId="5" xfId="0" applyFont="1" applyFill="1" applyBorder="1" applyAlignment="1" applyProtection="1">
      <alignment horizontal="center" vertical="center"/>
      <protection hidden="1"/>
    </xf>
    <xf numFmtId="0" fontId="1" fillId="4" borderId="2" xfId="0" applyFont="1" applyFill="1" applyBorder="1" applyAlignment="1" applyProtection="1">
      <alignment horizontal="center" vertical="center" wrapText="1"/>
      <protection hidden="1"/>
    </xf>
    <xf numFmtId="0" fontId="1" fillId="5" borderId="4" xfId="0" applyFont="1" applyFill="1" applyBorder="1" applyAlignment="1" applyProtection="1">
      <alignment horizontal="center"/>
      <protection hidden="1"/>
    </xf>
    <xf numFmtId="0" fontId="1" fillId="4" borderId="3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5" borderId="1" xfId="0" applyFill="1" applyBorder="1" applyAlignment="1" applyProtection="1">
      <alignment horizontal="center"/>
      <protection hidden="1"/>
    </xf>
    <xf numFmtId="3" fontId="0" fillId="4" borderId="1" xfId="0" applyNumberFormat="1" applyFill="1" applyBorder="1" applyProtection="1"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3" fontId="0" fillId="3" borderId="1" xfId="0" applyNumberFormat="1" applyFill="1" applyBorder="1" applyProtection="1">
      <protection hidden="1"/>
    </xf>
    <xf numFmtId="0" fontId="11" fillId="3" borderId="0" xfId="0" applyFont="1" applyFill="1" applyProtection="1">
      <protection hidden="1"/>
    </xf>
    <xf numFmtId="0" fontId="9" fillId="3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1" fillId="4" borderId="5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Alignment="1" applyProtection="1">
      <alignment horizontal="center" vertical="center" wrapText="1"/>
      <protection hidden="1"/>
    </xf>
    <xf numFmtId="0" fontId="1" fillId="4" borderId="4" xfId="0" applyFont="1" applyFill="1" applyBorder="1" applyAlignment="1" applyProtection="1">
      <alignment horizontal="center"/>
      <protection hidden="1"/>
    </xf>
    <xf numFmtId="0" fontId="9" fillId="3" borderId="0" xfId="0" applyFont="1" applyFill="1" applyAlignment="1" applyProtection="1">
      <alignment horizontal="center"/>
      <protection hidden="1"/>
    </xf>
    <xf numFmtId="3" fontId="9" fillId="3" borderId="0" xfId="0" applyNumberFormat="1" applyFont="1" applyFill="1" applyProtection="1">
      <protection hidden="1"/>
    </xf>
    <xf numFmtId="0" fontId="0" fillId="8" borderId="0" xfId="0" applyFont="1" applyFill="1" applyBorder="1" applyAlignment="1" applyProtection="1">
      <alignment horizontal="center" vertical="center"/>
      <protection hidden="1"/>
    </xf>
    <xf numFmtId="0" fontId="1" fillId="8" borderId="0" xfId="0" applyFont="1" applyFill="1" applyBorder="1" applyAlignment="1" applyProtection="1">
      <alignment horizontal="center" vertical="center"/>
      <protection hidden="1"/>
    </xf>
    <xf numFmtId="164" fontId="2" fillId="8" borderId="0" xfId="0" applyNumberFormat="1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Border="1" applyAlignment="1" applyProtection="1">
      <alignment horizontal="center" vertical="center"/>
      <protection locked="0" hidden="1"/>
    </xf>
    <xf numFmtId="164" fontId="2" fillId="6" borderId="0" xfId="0" applyNumberFormat="1" applyFont="1" applyFill="1" applyBorder="1" applyAlignment="1" applyProtection="1">
      <alignment horizontal="center" vertical="center"/>
      <protection locked="0" hidden="1"/>
    </xf>
    <xf numFmtId="0" fontId="11" fillId="3" borderId="6" xfId="0" applyFont="1" applyFill="1" applyBorder="1" applyAlignment="1" applyProtection="1">
      <alignment horizontal="center" vertical="center" wrapText="1"/>
      <protection hidden="1"/>
    </xf>
    <xf numFmtId="0" fontId="11" fillId="3" borderId="7" xfId="0" applyFont="1" applyFill="1" applyBorder="1" applyAlignment="1" applyProtection="1">
      <alignment horizontal="center" vertical="center" wrapText="1"/>
      <protection hidden="1"/>
    </xf>
    <xf numFmtId="0" fontId="11" fillId="3" borderId="9" xfId="0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horizontal="center" vertical="center" wrapText="1"/>
      <protection hidden="1"/>
    </xf>
    <xf numFmtId="0" fontId="11" fillId="3" borderId="11" xfId="0" applyFont="1" applyFill="1" applyBorder="1" applyAlignment="1" applyProtection="1">
      <alignment horizontal="center" vertical="center" wrapText="1"/>
      <protection hidden="1"/>
    </xf>
    <xf numFmtId="0" fontId="11" fillId="3" borderId="12" xfId="0" applyFont="1" applyFill="1" applyBorder="1" applyAlignment="1" applyProtection="1">
      <alignment horizontal="center" vertical="center" wrapText="1"/>
      <protection hidden="1"/>
    </xf>
    <xf numFmtId="164" fontId="8" fillId="6" borderId="7" xfId="0" applyNumberFormat="1" applyFont="1" applyFill="1" applyBorder="1" applyAlignment="1" applyProtection="1">
      <alignment horizontal="center" vertical="center"/>
      <protection locked="0" hidden="1"/>
    </xf>
    <xf numFmtId="164" fontId="8" fillId="6" borderId="8" xfId="0" applyNumberFormat="1" applyFont="1" applyFill="1" applyBorder="1" applyAlignment="1" applyProtection="1">
      <alignment horizontal="center" vertical="center"/>
      <protection locked="0" hidden="1"/>
    </xf>
    <xf numFmtId="164" fontId="8" fillId="6" borderId="0" xfId="0" applyNumberFormat="1" applyFont="1" applyFill="1" applyBorder="1" applyAlignment="1" applyProtection="1">
      <alignment horizontal="center" vertical="center"/>
      <protection locked="0" hidden="1"/>
    </xf>
    <xf numFmtId="164" fontId="8" fillId="6" borderId="10" xfId="0" applyNumberFormat="1" applyFont="1" applyFill="1" applyBorder="1" applyAlignment="1" applyProtection="1">
      <alignment horizontal="center" vertical="center"/>
      <protection locked="0" hidden="1"/>
    </xf>
    <xf numFmtId="164" fontId="8" fillId="6" borderId="12" xfId="0" applyNumberFormat="1" applyFont="1" applyFill="1" applyBorder="1" applyAlignment="1" applyProtection="1">
      <alignment horizontal="center" vertical="center"/>
      <protection locked="0" hidden="1"/>
    </xf>
    <xf numFmtId="164" fontId="8" fillId="6" borderId="13" xfId="0" applyNumberFormat="1" applyFont="1" applyFill="1" applyBorder="1" applyAlignment="1" applyProtection="1">
      <alignment horizontal="center" vertical="center"/>
      <protection locked="0" hidden="1"/>
    </xf>
    <xf numFmtId="0" fontId="3" fillId="3" borderId="0" xfId="0" applyFont="1" applyFill="1" applyAlignment="1" applyProtection="1">
      <alignment horizontal="right"/>
      <protection hidden="1"/>
    </xf>
    <xf numFmtId="0" fontId="3" fillId="3" borderId="0" xfId="0" applyFont="1" applyFill="1" applyAlignment="1" applyProtection="1">
      <protection hidden="1"/>
    </xf>
    <xf numFmtId="164" fontId="8" fillId="2" borderId="7" xfId="0" applyNumberFormat="1" applyFont="1" applyFill="1" applyBorder="1" applyAlignment="1" applyProtection="1">
      <alignment horizontal="center" vertical="center"/>
      <protection hidden="1"/>
    </xf>
    <xf numFmtId="164" fontId="8" fillId="2" borderId="8" xfId="0" applyNumberFormat="1" applyFont="1" applyFill="1" applyBorder="1" applyAlignment="1" applyProtection="1">
      <alignment horizontal="center" vertical="center"/>
      <protection hidden="1"/>
    </xf>
    <xf numFmtId="164" fontId="8" fillId="2" borderId="0" xfId="0" applyNumberFormat="1" applyFont="1" applyFill="1" applyBorder="1" applyAlignment="1" applyProtection="1">
      <alignment horizontal="center" vertical="center"/>
      <protection hidden="1"/>
    </xf>
    <xf numFmtId="164" fontId="8" fillId="2" borderId="10" xfId="0" applyNumberFormat="1" applyFont="1" applyFill="1" applyBorder="1" applyAlignment="1" applyProtection="1">
      <alignment horizontal="center" vertical="center"/>
      <protection hidden="1"/>
    </xf>
    <xf numFmtId="164" fontId="8" fillId="2" borderId="12" xfId="0" applyNumberFormat="1" applyFont="1" applyFill="1" applyBorder="1" applyAlignment="1" applyProtection="1">
      <alignment horizontal="center" vertical="center"/>
      <protection hidden="1"/>
    </xf>
    <xf numFmtId="164" fontId="8" fillId="2" borderId="13" xfId="0" applyNumberFormat="1" applyFont="1" applyFill="1" applyBorder="1" applyAlignment="1" applyProtection="1">
      <alignment horizontal="center" vertical="center"/>
      <protection hidden="1"/>
    </xf>
    <xf numFmtId="0" fontId="7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5" fillId="6" borderId="0" xfId="0" applyFont="1" applyFill="1" applyAlignment="1" applyProtection="1">
      <alignment horizontal="center"/>
      <protection locked="0" hidden="1"/>
    </xf>
    <xf numFmtId="0" fontId="4" fillId="3" borderId="0" xfId="0" applyFont="1" applyFill="1" applyAlignment="1" applyProtection="1">
      <alignment horizontal="left"/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0" fillId="7" borderId="0" xfId="0" applyFill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0" fontId="0" fillId="0" borderId="0" xfId="0" applyAlignment="1">
      <alignment horizontal="left" vertical="center" indent="1"/>
    </xf>
    <xf numFmtId="0" fontId="2" fillId="3" borderId="0" xfId="0" applyFont="1" applyFill="1" applyAlignment="1" applyProtection="1">
      <alignment horizontal="left" vertical="center" indent="1"/>
      <protection hidden="1"/>
    </xf>
    <xf numFmtId="0" fontId="14" fillId="3" borderId="0" xfId="0" applyFont="1" applyFill="1" applyAlignment="1" applyProtection="1">
      <alignment horizontal="center" vertical="center"/>
      <protection hidden="1"/>
    </xf>
    <xf numFmtId="0" fontId="14" fillId="3" borderId="0" xfId="0" applyFont="1" applyFill="1" applyAlignment="1">
      <alignment horizontal="center" vertical="center"/>
    </xf>
    <xf numFmtId="0" fontId="14" fillId="3" borderId="22" xfId="0" applyFont="1" applyFill="1" applyBorder="1" applyAlignment="1" applyProtection="1">
      <alignment horizontal="center" vertical="center"/>
      <protection hidden="1"/>
    </xf>
    <xf numFmtId="0" fontId="14" fillId="0" borderId="23" xfId="0" applyFont="1" applyBorder="1" applyAlignment="1">
      <alignment horizontal="center" vertical="center"/>
    </xf>
    <xf numFmtId="0" fontId="14" fillId="3" borderId="24" xfId="0" applyFont="1" applyFill="1" applyBorder="1" applyProtection="1">
      <protection hidden="1"/>
    </xf>
  </cellXfs>
  <cellStyles count="1">
    <cellStyle name="Normalny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BFBFB"/>
      <color rgb="FFF7F7F7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50763</xdr:colOff>
      <xdr:row>24</xdr:row>
      <xdr:rowOff>66596</xdr:rowOff>
    </xdr:from>
    <xdr:to>
      <xdr:col>5</xdr:col>
      <xdr:colOff>609385</xdr:colOff>
      <xdr:row>25</xdr:row>
      <xdr:rowOff>171371</xdr:rowOff>
    </xdr:to>
    <xdr:sp macro="" textlink="">
      <xdr:nvSpPr>
        <xdr:cNvPr id="6" name="Pięciokąt 5"/>
        <xdr:cNvSpPr/>
      </xdr:nvSpPr>
      <xdr:spPr>
        <a:xfrm rot="20061567">
          <a:off x="1269963" y="2924096"/>
          <a:ext cx="1168222" cy="295275"/>
        </a:xfrm>
        <a:prstGeom prst="homePlat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25178</xdr:colOff>
      <xdr:row>23</xdr:row>
      <xdr:rowOff>13953</xdr:rowOff>
    </xdr:from>
    <xdr:to>
      <xdr:col>14</xdr:col>
      <xdr:colOff>56374</xdr:colOff>
      <xdr:row>24</xdr:row>
      <xdr:rowOff>118728</xdr:rowOff>
    </xdr:to>
    <xdr:sp macro="" textlink="">
      <xdr:nvSpPr>
        <xdr:cNvPr id="8" name="Pięciokąt 7"/>
        <xdr:cNvSpPr/>
      </xdr:nvSpPr>
      <xdr:spPr>
        <a:xfrm rot="1596413">
          <a:off x="4901978" y="2680953"/>
          <a:ext cx="2469596" cy="295275"/>
        </a:xfrm>
        <a:prstGeom prst="homePlat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</xdr:col>
      <xdr:colOff>28575</xdr:colOff>
      <xdr:row>25</xdr:row>
      <xdr:rowOff>28575</xdr:rowOff>
    </xdr:from>
    <xdr:to>
      <xdr:col>3</xdr:col>
      <xdr:colOff>590550</xdr:colOff>
      <xdr:row>27</xdr:row>
      <xdr:rowOff>161925</xdr:rowOff>
    </xdr:to>
    <xdr:sp macro="" textlink="">
      <xdr:nvSpPr>
        <xdr:cNvPr id="10" name="Pierścień 9"/>
        <xdr:cNvSpPr/>
      </xdr:nvSpPr>
      <xdr:spPr>
        <a:xfrm>
          <a:off x="638175" y="3076575"/>
          <a:ext cx="561975" cy="51435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19050</xdr:colOff>
      <xdr:row>19</xdr:row>
      <xdr:rowOff>28575</xdr:rowOff>
    </xdr:from>
    <xdr:to>
      <xdr:col>9</xdr:col>
      <xdr:colOff>581025</xdr:colOff>
      <xdr:row>21</xdr:row>
      <xdr:rowOff>161925</xdr:rowOff>
    </xdr:to>
    <xdr:sp macro="" textlink="">
      <xdr:nvSpPr>
        <xdr:cNvPr id="11" name="Pierścień 10"/>
        <xdr:cNvSpPr/>
      </xdr:nvSpPr>
      <xdr:spPr>
        <a:xfrm>
          <a:off x="4286250" y="1933575"/>
          <a:ext cx="561975" cy="51435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28575</xdr:colOff>
      <xdr:row>22</xdr:row>
      <xdr:rowOff>28575</xdr:rowOff>
    </xdr:from>
    <xdr:to>
      <xdr:col>6</xdr:col>
      <xdr:colOff>590550</xdr:colOff>
      <xdr:row>24</xdr:row>
      <xdr:rowOff>161925</xdr:rowOff>
    </xdr:to>
    <xdr:sp macro="" textlink="">
      <xdr:nvSpPr>
        <xdr:cNvPr id="12" name="Pierścień 11"/>
        <xdr:cNvSpPr/>
      </xdr:nvSpPr>
      <xdr:spPr>
        <a:xfrm>
          <a:off x="2466975" y="2505075"/>
          <a:ext cx="561975" cy="51435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19050</xdr:colOff>
      <xdr:row>25</xdr:row>
      <xdr:rowOff>28575</xdr:rowOff>
    </xdr:from>
    <xdr:to>
      <xdr:col>14</xdr:col>
      <xdr:colOff>581025</xdr:colOff>
      <xdr:row>27</xdr:row>
      <xdr:rowOff>161925</xdr:rowOff>
    </xdr:to>
    <xdr:sp macro="" textlink="">
      <xdr:nvSpPr>
        <xdr:cNvPr id="13" name="Pierścień 12"/>
        <xdr:cNvSpPr/>
      </xdr:nvSpPr>
      <xdr:spPr>
        <a:xfrm>
          <a:off x="7334250" y="3076575"/>
          <a:ext cx="561975" cy="514350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219075</xdr:colOff>
      <xdr:row>26</xdr:row>
      <xdr:rowOff>46349</xdr:rowOff>
    </xdr:from>
    <xdr:to>
      <xdr:col>6</xdr:col>
      <xdr:colOff>399075</xdr:colOff>
      <xdr:row>28</xdr:row>
      <xdr:rowOff>133349</xdr:rowOff>
    </xdr:to>
    <xdr:sp macro="" textlink="">
      <xdr:nvSpPr>
        <xdr:cNvPr id="14" name="Prążkowana strzałka w prawo 13"/>
        <xdr:cNvSpPr/>
      </xdr:nvSpPr>
      <xdr:spPr>
        <a:xfrm rot="16200000">
          <a:off x="2713500" y="4533749"/>
          <a:ext cx="468000" cy="180000"/>
        </a:xfrm>
        <a:prstGeom prst="stripedRightArrow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228600</xdr:colOff>
      <xdr:row>23</xdr:row>
      <xdr:rowOff>76200</xdr:rowOff>
    </xdr:from>
    <xdr:to>
      <xdr:col>9</xdr:col>
      <xdr:colOff>408600</xdr:colOff>
      <xdr:row>28</xdr:row>
      <xdr:rowOff>133350</xdr:rowOff>
    </xdr:to>
    <xdr:sp macro="" textlink="">
      <xdr:nvSpPr>
        <xdr:cNvPr id="15" name="Prążkowana strzałka w prawo 14"/>
        <xdr:cNvSpPr/>
      </xdr:nvSpPr>
      <xdr:spPr>
        <a:xfrm rot="16200000">
          <a:off x="4257187" y="4239113"/>
          <a:ext cx="1057275" cy="180000"/>
        </a:xfrm>
        <a:prstGeom prst="stripedRightArrow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57150</xdr:colOff>
      <xdr:row>21</xdr:row>
      <xdr:rowOff>85725</xdr:rowOff>
    </xdr:from>
    <xdr:to>
      <xdr:col>9</xdr:col>
      <xdr:colOff>6172</xdr:colOff>
      <xdr:row>22</xdr:row>
      <xdr:rowOff>190500</xdr:rowOff>
    </xdr:to>
    <xdr:sp macro="" textlink="">
      <xdr:nvSpPr>
        <xdr:cNvPr id="16" name="Pięciokąt 15"/>
        <xdr:cNvSpPr/>
      </xdr:nvSpPr>
      <xdr:spPr>
        <a:xfrm rot="20061567">
          <a:off x="3105150" y="2371725"/>
          <a:ext cx="1168222" cy="295275"/>
        </a:xfrm>
        <a:prstGeom prst="homePlat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4</xdr:col>
      <xdr:colOff>160793</xdr:colOff>
      <xdr:row>24</xdr:row>
      <xdr:rowOff>84159</xdr:rowOff>
    </xdr:from>
    <xdr:ext cx="899395" cy="264560"/>
    <xdr:sp macro="" textlink="">
      <xdr:nvSpPr>
        <xdr:cNvPr id="17" name="pole tekstowe 16"/>
        <xdr:cNvSpPr txBox="1"/>
      </xdr:nvSpPr>
      <xdr:spPr>
        <a:xfrm rot="20034332">
          <a:off x="1580018" y="2989284"/>
          <a:ext cx="8993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/>
            <a:t>Akumulacja</a:t>
          </a:r>
        </a:p>
      </xdr:txBody>
    </xdr:sp>
    <xdr:clientData/>
  </xdr:oneCellAnchor>
  <xdr:oneCellAnchor>
    <xdr:from>
      <xdr:col>7</xdr:col>
      <xdr:colOff>161925</xdr:colOff>
      <xdr:row>21</xdr:row>
      <xdr:rowOff>104775</xdr:rowOff>
    </xdr:from>
    <xdr:ext cx="899395" cy="264560"/>
    <xdr:sp macro="" textlink="">
      <xdr:nvSpPr>
        <xdr:cNvPr id="18" name="pole tekstowe 17"/>
        <xdr:cNvSpPr txBox="1"/>
      </xdr:nvSpPr>
      <xdr:spPr>
        <a:xfrm rot="20051294">
          <a:off x="3409950" y="2390775"/>
          <a:ext cx="8993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/>
            <a:t>Pomnażanie</a:t>
          </a:r>
        </a:p>
      </xdr:txBody>
    </xdr:sp>
    <xdr:clientData/>
  </xdr:oneCellAnchor>
  <xdr:oneCellAnchor>
    <xdr:from>
      <xdr:col>11</xdr:col>
      <xdr:colOff>180975</xdr:colOff>
      <xdr:row>23</xdr:row>
      <xdr:rowOff>9524</xdr:rowOff>
    </xdr:from>
    <xdr:ext cx="899395" cy="264560"/>
    <xdr:sp macro="" textlink="">
      <xdr:nvSpPr>
        <xdr:cNvPr id="19" name="pole tekstowe 18"/>
        <xdr:cNvSpPr txBox="1"/>
      </xdr:nvSpPr>
      <xdr:spPr>
        <a:xfrm rot="1633705">
          <a:off x="5867400" y="2724149"/>
          <a:ext cx="8993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/>
            <a:t>Konsumpcja</a:t>
          </a:r>
        </a:p>
      </xdr:txBody>
    </xdr:sp>
    <xdr:clientData/>
  </xdr:oneCellAnchor>
  <xdr:twoCellAnchor>
    <xdr:from>
      <xdr:col>3</xdr:col>
      <xdr:colOff>220049</xdr:colOff>
      <xdr:row>14</xdr:row>
      <xdr:rowOff>76201</xdr:rowOff>
    </xdr:from>
    <xdr:to>
      <xdr:col>3</xdr:col>
      <xdr:colOff>400049</xdr:colOff>
      <xdr:row>21</xdr:row>
      <xdr:rowOff>47627</xdr:rowOff>
    </xdr:to>
    <xdr:sp macro="" textlink="">
      <xdr:nvSpPr>
        <xdr:cNvPr id="20" name="Prążkowana strzałka w prawo 19"/>
        <xdr:cNvSpPr/>
      </xdr:nvSpPr>
      <xdr:spPr>
        <a:xfrm rot="5400000">
          <a:off x="467211" y="2600814"/>
          <a:ext cx="1304926" cy="180000"/>
        </a:xfrm>
        <a:prstGeom prst="stripedRightArrow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229575</xdr:colOff>
      <xdr:row>14</xdr:row>
      <xdr:rowOff>76200</xdr:rowOff>
    </xdr:from>
    <xdr:to>
      <xdr:col>6</xdr:col>
      <xdr:colOff>409575</xdr:colOff>
      <xdr:row>18</xdr:row>
      <xdr:rowOff>66675</xdr:rowOff>
    </xdr:to>
    <xdr:sp macro="" textlink="">
      <xdr:nvSpPr>
        <xdr:cNvPr id="21" name="Prążkowana strzałka w prawo 20"/>
        <xdr:cNvSpPr/>
      </xdr:nvSpPr>
      <xdr:spPr>
        <a:xfrm rot="5400000">
          <a:off x="2581762" y="2324588"/>
          <a:ext cx="752475" cy="180000"/>
        </a:xfrm>
        <a:prstGeom prst="stripedRightArrow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14</xdr:col>
      <xdr:colOff>220050</xdr:colOff>
      <xdr:row>15</xdr:row>
      <xdr:rowOff>85728</xdr:rowOff>
    </xdr:from>
    <xdr:to>
      <xdr:col>14</xdr:col>
      <xdr:colOff>400050</xdr:colOff>
      <xdr:row>21</xdr:row>
      <xdr:rowOff>57151</xdr:rowOff>
    </xdr:to>
    <xdr:sp macro="" textlink="">
      <xdr:nvSpPr>
        <xdr:cNvPr id="22" name="Prążkowana strzałka w prawo 21"/>
        <xdr:cNvSpPr/>
      </xdr:nvSpPr>
      <xdr:spPr>
        <a:xfrm rot="5400000">
          <a:off x="7268063" y="2705590"/>
          <a:ext cx="1114423" cy="180000"/>
        </a:xfrm>
        <a:prstGeom prst="stripedRightArrow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7"/>
  <sheetViews>
    <sheetView tabSelected="1" zoomScaleNormal="100" workbookViewId="0">
      <selection activeCell="M6" sqref="M6:P10"/>
    </sheetView>
  </sheetViews>
  <sheetFormatPr defaultRowHeight="15" x14ac:dyDescent="0.25"/>
  <cols>
    <col min="1" max="1" width="2.5703125" style="1" customWidth="1"/>
    <col min="2" max="2" width="3" style="1" customWidth="1"/>
    <col min="3" max="16" width="9.140625" style="1"/>
    <col min="17" max="17" width="3" style="1" customWidth="1"/>
    <col min="18" max="16384" width="9.140625" style="1"/>
  </cols>
  <sheetData>
    <row r="2" spans="2:17" ht="21" x14ac:dyDescent="0.35">
      <c r="B2" s="88" t="s">
        <v>40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90"/>
    </row>
    <row r="3" spans="2:17" ht="19.5" customHeight="1" x14ac:dyDescent="0.25"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2:17" ht="28.5" customHeight="1" x14ac:dyDescent="0.25">
      <c r="D4" s="83"/>
      <c r="E4" s="85" t="s">
        <v>39</v>
      </c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2:17" ht="22.5" customHeight="1" x14ac:dyDescent="0.25"/>
    <row r="6" spans="2:17" ht="15" customHeight="1" x14ac:dyDescent="0.25">
      <c r="C6" s="63" t="s">
        <v>11</v>
      </c>
      <c r="D6" s="64"/>
      <c r="E6" s="64"/>
      <c r="F6" s="64"/>
      <c r="G6" s="77">
        <v>2</v>
      </c>
      <c r="H6" s="78" t="s">
        <v>14</v>
      </c>
      <c r="J6" s="51" t="s">
        <v>13</v>
      </c>
      <c r="K6" s="52"/>
      <c r="L6" s="52"/>
      <c r="M6" s="57">
        <v>1500</v>
      </c>
      <c r="N6" s="57"/>
      <c r="O6" s="57"/>
      <c r="P6" s="58"/>
    </row>
    <row r="7" spans="2:17" ht="15" customHeight="1" x14ac:dyDescent="0.25">
      <c r="C7" s="64"/>
      <c r="D7" s="64"/>
      <c r="E7" s="64"/>
      <c r="F7" s="64"/>
      <c r="G7" s="77"/>
      <c r="H7" s="78"/>
      <c r="J7" s="53"/>
      <c r="K7" s="54"/>
      <c r="L7" s="54"/>
      <c r="M7" s="59"/>
      <c r="N7" s="59"/>
      <c r="O7" s="59"/>
      <c r="P7" s="60"/>
    </row>
    <row r="8" spans="2:17" ht="4.5" customHeight="1" x14ac:dyDescent="0.4">
      <c r="C8" s="2"/>
      <c r="D8" s="2"/>
      <c r="E8" s="2"/>
      <c r="F8" s="2"/>
      <c r="G8" s="3"/>
      <c r="H8" s="4"/>
      <c r="J8" s="53"/>
      <c r="K8" s="54"/>
      <c r="L8" s="54"/>
      <c r="M8" s="59"/>
      <c r="N8" s="59"/>
      <c r="O8" s="59"/>
      <c r="P8" s="60"/>
    </row>
    <row r="9" spans="2:17" x14ac:dyDescent="0.25">
      <c r="C9" s="63" t="s">
        <v>12</v>
      </c>
      <c r="D9" s="64"/>
      <c r="E9" s="64"/>
      <c r="F9" s="64"/>
      <c r="G9" s="77">
        <v>3</v>
      </c>
      <c r="H9" s="78" t="s">
        <v>14</v>
      </c>
      <c r="J9" s="53"/>
      <c r="K9" s="54"/>
      <c r="L9" s="54"/>
      <c r="M9" s="59"/>
      <c r="N9" s="59"/>
      <c r="O9" s="59"/>
      <c r="P9" s="60"/>
    </row>
    <row r="10" spans="2:17" x14ac:dyDescent="0.25">
      <c r="C10" s="64"/>
      <c r="D10" s="64"/>
      <c r="E10" s="64"/>
      <c r="F10" s="64"/>
      <c r="G10" s="77"/>
      <c r="H10" s="78"/>
      <c r="J10" s="55"/>
      <c r="K10" s="56"/>
      <c r="L10" s="56"/>
      <c r="M10" s="61"/>
      <c r="N10" s="61"/>
      <c r="O10" s="61"/>
      <c r="P10" s="62"/>
    </row>
    <row r="12" spans="2:17" x14ac:dyDescent="0.25">
      <c r="B12" s="5"/>
      <c r="C12" s="6"/>
      <c r="D12" s="6"/>
      <c r="E12" s="6"/>
      <c r="F12" s="6"/>
      <c r="G12" s="6"/>
      <c r="H12" s="21"/>
      <c r="I12" s="6"/>
      <c r="J12" s="6"/>
      <c r="K12" s="6"/>
      <c r="L12" s="6"/>
      <c r="M12" s="6"/>
      <c r="N12" s="6"/>
      <c r="O12" s="6"/>
      <c r="P12" s="6"/>
      <c r="Q12" s="7"/>
    </row>
    <row r="13" spans="2:17" x14ac:dyDescent="0.25">
      <c r="B13" s="8"/>
      <c r="C13" s="47" t="s">
        <v>4</v>
      </c>
      <c r="D13" s="79"/>
      <c r="E13" s="79"/>
      <c r="F13" s="9"/>
      <c r="G13" s="9" t="s">
        <v>4</v>
      </c>
      <c r="H13" s="9"/>
      <c r="I13" s="47" t="s">
        <v>4</v>
      </c>
      <c r="J13" s="47"/>
      <c r="K13" s="47"/>
      <c r="L13" s="10"/>
      <c r="M13" s="10"/>
      <c r="N13" s="47" t="s">
        <v>4</v>
      </c>
      <c r="O13" s="47"/>
      <c r="P13" s="47"/>
      <c r="Q13" s="11"/>
    </row>
    <row r="14" spans="2:17" x14ac:dyDescent="0.25">
      <c r="B14" s="8"/>
      <c r="C14" s="46" t="s">
        <v>6</v>
      </c>
      <c r="D14" s="46"/>
      <c r="E14" s="46"/>
      <c r="F14" s="46" t="s">
        <v>7</v>
      </c>
      <c r="G14" s="46"/>
      <c r="H14" s="46"/>
      <c r="I14" s="46" t="s">
        <v>8</v>
      </c>
      <c r="J14" s="46"/>
      <c r="K14" s="46"/>
      <c r="L14" s="10"/>
      <c r="M14" s="10"/>
      <c r="N14" s="46" t="s">
        <v>10</v>
      </c>
      <c r="O14" s="46"/>
      <c r="P14" s="46"/>
      <c r="Q14" s="11"/>
    </row>
    <row r="15" spans="2:17" x14ac:dyDescent="0.25">
      <c r="B15" s="8"/>
      <c r="C15" s="12"/>
      <c r="D15" s="12"/>
      <c r="E15" s="12"/>
      <c r="F15" s="12"/>
      <c r="G15" s="12"/>
      <c r="H15" s="12"/>
      <c r="I15" s="46" t="s">
        <v>9</v>
      </c>
      <c r="J15" s="46"/>
      <c r="K15" s="46"/>
      <c r="L15" s="10"/>
      <c r="M15" s="10"/>
      <c r="N15" s="46" t="s">
        <v>9</v>
      </c>
      <c r="O15" s="46"/>
      <c r="P15" s="46"/>
      <c r="Q15" s="11"/>
    </row>
    <row r="16" spans="2:17" x14ac:dyDescent="0.25">
      <c r="B16" s="8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</row>
    <row r="17" spans="2:17" x14ac:dyDescent="0.25">
      <c r="B17" s="8"/>
      <c r="C17" s="10"/>
      <c r="D17" s="10"/>
      <c r="E17" s="10"/>
      <c r="F17" s="10"/>
      <c r="G17" s="10"/>
      <c r="H17" s="10"/>
      <c r="I17" s="10"/>
      <c r="J17" s="49">
        <v>60</v>
      </c>
      <c r="K17" s="10"/>
      <c r="L17" s="10"/>
      <c r="M17" s="10"/>
      <c r="N17" s="10"/>
      <c r="O17" s="10"/>
      <c r="P17" s="10"/>
      <c r="Q17" s="11"/>
    </row>
    <row r="18" spans="2:17" x14ac:dyDescent="0.25">
      <c r="B18" s="8"/>
      <c r="C18" s="10"/>
      <c r="D18" s="10"/>
      <c r="E18" s="10"/>
      <c r="F18" s="10"/>
      <c r="G18" s="10"/>
      <c r="H18" s="10"/>
      <c r="I18" s="10"/>
      <c r="J18" s="49"/>
      <c r="K18" s="10"/>
      <c r="L18" s="10"/>
      <c r="M18" s="10"/>
      <c r="N18" s="10"/>
      <c r="O18" s="10"/>
      <c r="P18" s="10"/>
      <c r="Q18" s="11"/>
    </row>
    <row r="19" spans="2:17" x14ac:dyDescent="0.25">
      <c r="B19" s="8"/>
      <c r="C19" s="10"/>
      <c r="D19" s="10"/>
      <c r="E19" s="10"/>
      <c r="F19" s="10"/>
      <c r="G19" s="10"/>
      <c r="H19" s="10"/>
      <c r="I19" s="10"/>
      <c r="J19" s="13" t="str">
        <f>D25</f>
        <v>lat</v>
      </c>
      <c r="K19" s="10"/>
      <c r="L19" s="10"/>
      <c r="M19" s="10"/>
      <c r="N19" s="10"/>
      <c r="O19" s="10"/>
      <c r="P19" s="10"/>
      <c r="Q19" s="11"/>
    </row>
    <row r="20" spans="2:17" ht="12.75" customHeight="1" x14ac:dyDescent="0.25">
      <c r="B20" s="8"/>
      <c r="C20" s="10"/>
      <c r="D20" s="10"/>
      <c r="E20" s="10"/>
      <c r="F20" s="10"/>
      <c r="G20" s="49">
        <v>55</v>
      </c>
      <c r="H20" s="10"/>
      <c r="I20" s="10"/>
      <c r="J20" s="10"/>
      <c r="K20" s="10"/>
      <c r="L20" s="10"/>
      <c r="M20" s="10"/>
      <c r="N20" s="10"/>
      <c r="O20" s="10"/>
      <c r="P20" s="10"/>
      <c r="Q20" s="11"/>
    </row>
    <row r="21" spans="2:17" ht="20.25" customHeight="1" x14ac:dyDescent="0.25">
      <c r="B21" s="8"/>
      <c r="C21" s="10"/>
      <c r="D21" s="10"/>
      <c r="E21" s="10"/>
      <c r="F21" s="10"/>
      <c r="G21" s="49"/>
      <c r="H21" s="10"/>
      <c r="I21" s="10"/>
      <c r="J21" s="10"/>
      <c r="K21" s="10"/>
      <c r="L21" s="10"/>
      <c r="M21" s="10"/>
      <c r="N21" s="10"/>
      <c r="O21" s="10"/>
      <c r="P21" s="10"/>
      <c r="Q21" s="11"/>
    </row>
    <row r="22" spans="2:17" x14ac:dyDescent="0.25">
      <c r="B22" s="8"/>
      <c r="C22" s="10"/>
      <c r="D22" s="10"/>
      <c r="E22" s="10"/>
      <c r="F22" s="10"/>
      <c r="G22" s="13" t="str">
        <f>D25</f>
        <v>lat</v>
      </c>
      <c r="H22" s="10"/>
      <c r="I22" s="10"/>
      <c r="J22" s="10"/>
      <c r="K22" s="10"/>
      <c r="L22" s="10"/>
      <c r="M22" s="10"/>
      <c r="N22" s="10"/>
      <c r="O22" s="10"/>
      <c r="P22" s="10"/>
      <c r="Q22" s="11"/>
    </row>
    <row r="23" spans="2:17" ht="18.75" x14ac:dyDescent="0.25">
      <c r="B23" s="8"/>
      <c r="C23" s="10"/>
      <c r="D23" s="49">
        <v>25</v>
      </c>
      <c r="E23" s="10"/>
      <c r="F23" s="10"/>
      <c r="G23" s="10"/>
      <c r="H23" s="10"/>
      <c r="I23" s="48">
        <f ca="1">Konsumpcja!F8</f>
        <v>267083.1493436991</v>
      </c>
      <c r="J23" s="48"/>
      <c r="K23" s="48"/>
      <c r="L23" s="10"/>
      <c r="M23" s="10"/>
      <c r="N23" s="10"/>
      <c r="O23" s="49">
        <v>77</v>
      </c>
      <c r="P23" s="10"/>
      <c r="Q23" s="11"/>
    </row>
    <row r="24" spans="2:17" x14ac:dyDescent="0.25">
      <c r="B24" s="8"/>
      <c r="C24" s="10"/>
      <c r="D24" s="4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9"/>
      <c r="P24" s="10"/>
      <c r="Q24" s="11"/>
    </row>
    <row r="25" spans="2:17" x14ac:dyDescent="0.25">
      <c r="B25" s="8"/>
      <c r="C25" s="10"/>
      <c r="D25" s="13" t="s">
        <v>5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3" t="str">
        <f>D25</f>
        <v>lat</v>
      </c>
      <c r="P25" s="10"/>
      <c r="Q25" s="11"/>
    </row>
    <row r="26" spans="2:17" ht="18.75" x14ac:dyDescent="0.25">
      <c r="B26" s="8"/>
      <c r="C26" s="10"/>
      <c r="D26" s="10"/>
      <c r="E26" s="10"/>
      <c r="F26" s="48">
        <f ca="1">Pomnażanie!G7</f>
        <v>230388.27078486243</v>
      </c>
      <c r="G26" s="48"/>
      <c r="H26" s="48"/>
      <c r="I26" s="10"/>
      <c r="J26" s="10"/>
      <c r="K26" s="10"/>
      <c r="L26" s="10"/>
      <c r="M26" s="10"/>
      <c r="N26" s="10"/>
      <c r="O26" s="10"/>
      <c r="P26" s="10"/>
      <c r="Q26" s="11"/>
    </row>
    <row r="27" spans="2:17" x14ac:dyDescent="0.25">
      <c r="B27" s="8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1"/>
    </row>
    <row r="28" spans="2:17" ht="19.5" customHeight="1" x14ac:dyDescent="0.25">
      <c r="B28" s="8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/>
    </row>
    <row r="29" spans="2:17" ht="18.75" x14ac:dyDescent="0.25">
      <c r="B29" s="8"/>
      <c r="C29" s="50">
        <v>0</v>
      </c>
      <c r="D29" s="50"/>
      <c r="E29" s="50"/>
      <c r="F29" s="10"/>
      <c r="G29" s="10"/>
      <c r="H29" s="10"/>
      <c r="I29" s="10"/>
      <c r="J29" s="10"/>
      <c r="K29" s="10"/>
      <c r="L29" s="10"/>
      <c r="M29" s="10"/>
      <c r="N29" s="48">
        <v>0</v>
      </c>
      <c r="O29" s="48"/>
      <c r="P29" s="48"/>
      <c r="Q29" s="11"/>
    </row>
    <row r="30" spans="2:17" x14ac:dyDescent="0.25">
      <c r="B30" s="8"/>
      <c r="C30" s="47" t="s">
        <v>0</v>
      </c>
      <c r="D30" s="47"/>
      <c r="E30" s="47"/>
      <c r="F30" s="47" t="s">
        <v>1</v>
      </c>
      <c r="G30" s="47"/>
      <c r="H30" s="47"/>
      <c r="I30" s="47" t="s">
        <v>2</v>
      </c>
      <c r="J30" s="47"/>
      <c r="K30" s="47"/>
      <c r="L30" s="14"/>
      <c r="M30" s="14"/>
      <c r="N30" s="47" t="s">
        <v>3</v>
      </c>
      <c r="O30" s="47"/>
      <c r="P30" s="47"/>
      <c r="Q30" s="11"/>
    </row>
    <row r="31" spans="2:17" x14ac:dyDescent="0.25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6"/>
      <c r="O31" s="16"/>
      <c r="P31" s="16"/>
      <c r="Q31" s="18"/>
    </row>
    <row r="32" spans="2:17" x14ac:dyDescent="0.25">
      <c r="C32" s="19"/>
      <c r="D32" s="19"/>
      <c r="E32" s="19"/>
      <c r="F32" s="19"/>
      <c r="G32" s="19"/>
      <c r="H32" s="19"/>
      <c r="I32" s="19"/>
      <c r="J32" s="19"/>
      <c r="K32" s="19"/>
      <c r="L32" s="20"/>
      <c r="M32" s="20"/>
      <c r="N32" s="19"/>
      <c r="O32" s="19"/>
      <c r="P32" s="19"/>
    </row>
    <row r="33" spans="9:16" x14ac:dyDescent="0.25">
      <c r="I33" s="71" t="s">
        <v>15</v>
      </c>
      <c r="J33" s="72"/>
      <c r="K33" s="72"/>
      <c r="L33" s="72"/>
      <c r="M33" s="65">
        <f ca="1">Akumulacja!G10</f>
        <v>263.65810308646877</v>
      </c>
      <c r="N33" s="65"/>
      <c r="O33" s="65"/>
      <c r="P33" s="66"/>
    </row>
    <row r="34" spans="9:16" x14ac:dyDescent="0.25">
      <c r="I34" s="73"/>
      <c r="J34" s="74"/>
      <c r="K34" s="74"/>
      <c r="L34" s="74"/>
      <c r="M34" s="67"/>
      <c r="N34" s="67"/>
      <c r="O34" s="67"/>
      <c r="P34" s="68"/>
    </row>
    <row r="35" spans="9:16" ht="4.5" customHeight="1" x14ac:dyDescent="0.25">
      <c r="I35" s="73"/>
      <c r="J35" s="74"/>
      <c r="K35" s="74"/>
      <c r="L35" s="74"/>
      <c r="M35" s="67"/>
      <c r="N35" s="67"/>
      <c r="O35" s="67"/>
      <c r="P35" s="68"/>
    </row>
    <row r="36" spans="9:16" x14ac:dyDescent="0.25">
      <c r="I36" s="73"/>
      <c r="J36" s="74"/>
      <c r="K36" s="74"/>
      <c r="L36" s="74"/>
      <c r="M36" s="67"/>
      <c r="N36" s="67"/>
      <c r="O36" s="67"/>
      <c r="P36" s="68"/>
    </row>
    <row r="37" spans="9:16" x14ac:dyDescent="0.25">
      <c r="I37" s="75"/>
      <c r="J37" s="76"/>
      <c r="K37" s="76"/>
      <c r="L37" s="76"/>
      <c r="M37" s="69"/>
      <c r="N37" s="69"/>
      <c r="O37" s="69"/>
      <c r="P37" s="70"/>
    </row>
  </sheetData>
  <sheetProtection algorithmName="SHA-512" hashValue="luIK4Gj5Z0FuMPFU1xe9V/T1S8hxNJquBYJTAkLbT1GDS3J+LOPwfFwN37ZKi1vmg+Z5HHKr310GBB/9ejn1Nw==" saltValue="hYWq0R6jqLXiTJIXEmTfTQ==" spinCount="100000" sheet="1" objects="1" scenarios="1"/>
  <mergeCells count="33">
    <mergeCell ref="B2:P2"/>
    <mergeCell ref="E4:O4"/>
    <mergeCell ref="J6:L10"/>
    <mergeCell ref="M6:P10"/>
    <mergeCell ref="C6:F7"/>
    <mergeCell ref="C9:F10"/>
    <mergeCell ref="M33:P37"/>
    <mergeCell ref="I33:L37"/>
    <mergeCell ref="G6:G7"/>
    <mergeCell ref="G9:G10"/>
    <mergeCell ref="H6:H7"/>
    <mergeCell ref="H9:H10"/>
    <mergeCell ref="C13:E13"/>
    <mergeCell ref="F14:H14"/>
    <mergeCell ref="I13:K13"/>
    <mergeCell ref="I14:K14"/>
    <mergeCell ref="I15:K15"/>
    <mergeCell ref="N13:P13"/>
    <mergeCell ref="N14:P14"/>
    <mergeCell ref="N15:P15"/>
    <mergeCell ref="N30:P30"/>
    <mergeCell ref="C14:E14"/>
    <mergeCell ref="N29:P29"/>
    <mergeCell ref="D23:D24"/>
    <mergeCell ref="G20:G21"/>
    <mergeCell ref="J17:J18"/>
    <mergeCell ref="O23:O24"/>
    <mergeCell ref="C30:E30"/>
    <mergeCell ref="F30:H30"/>
    <mergeCell ref="I30:K30"/>
    <mergeCell ref="I23:K23"/>
    <mergeCell ref="F26:H26"/>
    <mergeCell ref="C29:E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4"/>
  <sheetViews>
    <sheetView workbookViewId="0">
      <selection activeCell="B2" sqref="B2:H2"/>
    </sheetView>
  </sheetViews>
  <sheetFormatPr defaultRowHeight="15" x14ac:dyDescent="0.25"/>
  <cols>
    <col min="1" max="1" width="4.28515625" style="1" customWidth="1"/>
    <col min="2" max="2" width="11.85546875" style="1" customWidth="1"/>
    <col min="3" max="3" width="10.7109375" style="1" customWidth="1"/>
    <col min="4" max="4" width="8" style="1" customWidth="1"/>
    <col min="5" max="5" width="13.28515625" style="1" customWidth="1"/>
    <col min="6" max="6" width="7.85546875" style="1" customWidth="1"/>
    <col min="7" max="7" width="12.5703125" style="1" customWidth="1"/>
    <col min="8" max="8" width="6.140625" style="1" customWidth="1"/>
    <col min="9" max="16384" width="9.140625" style="1"/>
  </cols>
  <sheetData>
    <row r="2" spans="2:8" ht="21" x14ac:dyDescent="0.35">
      <c r="B2" s="80" t="s">
        <v>16</v>
      </c>
      <c r="C2" s="81"/>
      <c r="D2" s="81"/>
      <c r="E2" s="81"/>
      <c r="F2" s="81"/>
      <c r="G2" s="81"/>
      <c r="H2" s="81"/>
    </row>
    <row r="3" spans="2:8" ht="10.5" customHeight="1" x14ac:dyDescent="0.35">
      <c r="B3" s="22"/>
      <c r="C3" s="22"/>
      <c r="D3" s="22"/>
      <c r="E3" s="22"/>
      <c r="F3" s="22"/>
      <c r="G3" s="22"/>
      <c r="H3" s="22"/>
    </row>
    <row r="4" spans="2:8" ht="18.75" x14ac:dyDescent="0.3">
      <c r="B4" s="23" t="s">
        <v>34</v>
      </c>
      <c r="C4" s="23"/>
      <c r="D4" s="23"/>
      <c r="E4" s="23"/>
      <c r="F4" s="23"/>
      <c r="G4" s="24">
        <f>'Plan Emerytalny'!G20-'Plan Emerytalny'!D23</f>
        <v>30</v>
      </c>
      <c r="H4" s="24" t="s">
        <v>5</v>
      </c>
    </row>
    <row r="5" spans="2:8" ht="18.75" x14ac:dyDescent="0.3">
      <c r="B5" s="23" t="s">
        <v>19</v>
      </c>
      <c r="C5" s="23"/>
      <c r="D5" s="23"/>
      <c r="E5" s="23"/>
      <c r="F5" s="23"/>
      <c r="G5" s="24">
        <f>'Plan Emerytalny'!G9</f>
        <v>3</v>
      </c>
      <c r="H5" s="24" t="s">
        <v>14</v>
      </c>
    </row>
    <row r="6" spans="2:8" ht="18.75" x14ac:dyDescent="0.3">
      <c r="B6" s="23" t="s">
        <v>20</v>
      </c>
      <c r="C6" s="23"/>
      <c r="D6" s="23"/>
      <c r="E6" s="23"/>
      <c r="F6" s="23"/>
      <c r="G6" s="24">
        <f>'Plan Emerytalny'!G6</f>
        <v>2</v>
      </c>
      <c r="H6" s="24" t="s">
        <v>14</v>
      </c>
    </row>
    <row r="7" spans="2:8" ht="18.75" x14ac:dyDescent="0.3">
      <c r="B7" s="23" t="s">
        <v>35</v>
      </c>
      <c r="C7" s="23"/>
      <c r="D7" s="23"/>
      <c r="E7" s="23"/>
      <c r="F7" s="23"/>
      <c r="G7" s="25">
        <f ca="1">Pomnażanie!G7</f>
        <v>230388.27078486243</v>
      </c>
      <c r="H7" s="24" t="s">
        <v>25</v>
      </c>
    </row>
    <row r="8" spans="2:8" ht="18.75" x14ac:dyDescent="0.3">
      <c r="B8" s="23" t="s">
        <v>36</v>
      </c>
      <c r="C8" s="23"/>
      <c r="D8" s="23"/>
      <c r="E8" s="23"/>
      <c r="F8" s="23"/>
      <c r="G8" s="24">
        <f>'Plan Emerytalny'!C29</f>
        <v>0</v>
      </c>
      <c r="H8" s="24" t="s">
        <v>25</v>
      </c>
    </row>
    <row r="10" spans="2:8" ht="23.25" x14ac:dyDescent="0.35">
      <c r="B10" s="24" t="s">
        <v>38</v>
      </c>
      <c r="C10" s="23"/>
      <c r="D10" s="23"/>
      <c r="E10" s="23"/>
      <c r="F10" s="23"/>
      <c r="G10" s="26">
        <f ca="1">(G7-G8*POWER(1+G5/100,G4))/(12*G4*POWER(1+G5/100,G4))</f>
        <v>263.65810308646877</v>
      </c>
      <c r="H10" s="24" t="s">
        <v>25</v>
      </c>
    </row>
    <row r="12" spans="2:8" ht="30" x14ac:dyDescent="0.25">
      <c r="D12" s="27" t="s">
        <v>21</v>
      </c>
      <c r="E12" s="28" t="s">
        <v>37</v>
      </c>
    </row>
    <row r="13" spans="2:8" x14ac:dyDescent="0.25">
      <c r="D13" s="29" t="s">
        <v>22</v>
      </c>
      <c r="E13" s="30" t="s">
        <v>29</v>
      </c>
    </row>
    <row r="14" spans="2:8" ht="4.5" customHeight="1" x14ac:dyDescent="0.25">
      <c r="D14" s="31"/>
      <c r="E14" s="31"/>
    </row>
    <row r="15" spans="2:8" x14ac:dyDescent="0.25">
      <c r="D15" s="32">
        <v>1</v>
      </c>
      <c r="E15" s="33">
        <f t="shared" ref="E15:E46" ca="1" si="0">$G$8*POWER(1+$G$5/100,D15)+12*$G$10*D15*POWER(1+$G$5/100,D15)</f>
        <v>3258.8141541487539</v>
      </c>
    </row>
    <row r="16" spans="2:8" x14ac:dyDescent="0.25">
      <c r="D16" s="32">
        <f>D15+1</f>
        <v>2</v>
      </c>
      <c r="E16" s="33">
        <f t="shared" ca="1" si="0"/>
        <v>6713.1571575464322</v>
      </c>
    </row>
    <row r="17" spans="4:5" x14ac:dyDescent="0.25">
      <c r="D17" s="32">
        <f t="shared" ref="D17:D22" si="1">D16+1</f>
        <v>3</v>
      </c>
      <c r="E17" s="33">
        <f t="shared" ca="1" si="0"/>
        <v>10371.827808409238</v>
      </c>
    </row>
    <row r="18" spans="4:5" x14ac:dyDescent="0.25">
      <c r="D18" s="32">
        <f t="shared" si="1"/>
        <v>4</v>
      </c>
      <c r="E18" s="33">
        <f t="shared" ca="1" si="0"/>
        <v>14243.97685688202</v>
      </c>
    </row>
    <row r="19" spans="4:5" x14ac:dyDescent="0.25">
      <c r="D19" s="32">
        <f t="shared" si="1"/>
        <v>5</v>
      </c>
      <c r="E19" s="33">
        <f t="shared" ca="1" si="0"/>
        <v>18339.120203235601</v>
      </c>
    </row>
    <row r="20" spans="4:5" x14ac:dyDescent="0.25">
      <c r="D20" s="32">
        <f t="shared" si="1"/>
        <v>6</v>
      </c>
      <c r="E20" s="33">
        <f t="shared" ca="1" si="0"/>
        <v>22667.152571199204</v>
      </c>
    </row>
    <row r="21" spans="4:5" x14ac:dyDescent="0.25">
      <c r="D21" s="32">
        <f t="shared" si="1"/>
        <v>7</v>
      </c>
      <c r="E21" s="33">
        <f t="shared" ca="1" si="0"/>
        <v>27238.361673057709</v>
      </c>
    </row>
    <row r="22" spans="4:5" x14ac:dyDescent="0.25">
      <c r="D22" s="32">
        <f t="shared" si="1"/>
        <v>8</v>
      </c>
      <c r="E22" s="33">
        <f t="shared" ca="1" si="0"/>
        <v>32063.442883713644</v>
      </c>
    </row>
    <row r="23" spans="4:5" x14ac:dyDescent="0.25">
      <c r="D23" s="32">
        <f t="shared" ref="D23:D64" si="2">D22+1</f>
        <v>9</v>
      </c>
      <c r="E23" s="33">
        <f t="shared" ca="1" si="0"/>
        <v>37153.514441503183</v>
      </c>
    </row>
    <row r="24" spans="4:5" x14ac:dyDescent="0.25">
      <c r="D24" s="32">
        <f t="shared" si="2"/>
        <v>10</v>
      </c>
      <c r="E24" s="33">
        <f t="shared" ca="1" si="0"/>
        <v>42520.133194164759</v>
      </c>
    </row>
    <row r="25" spans="4:5" x14ac:dyDescent="0.25">
      <c r="D25" s="32">
        <f t="shared" si="2"/>
        <v>11</v>
      </c>
      <c r="E25" s="33">
        <f t="shared" ca="1" si="0"/>
        <v>48175.310908988664</v>
      </c>
    </row>
    <row r="26" spans="4:5" x14ac:dyDescent="0.25">
      <c r="D26" s="32">
        <f t="shared" si="2"/>
        <v>12</v>
      </c>
      <c r="E26" s="33">
        <f t="shared" ca="1" si="0"/>
        <v>54131.531166827262</v>
      </c>
    </row>
    <row r="27" spans="4:5" x14ac:dyDescent="0.25">
      <c r="D27" s="32">
        <f t="shared" si="2"/>
        <v>13</v>
      </c>
      <c r="E27" s="33">
        <f t="shared" ca="1" si="0"/>
        <v>60401.766860318086</v>
      </c>
    </row>
    <row r="28" spans="4:5" x14ac:dyDescent="0.25">
      <c r="D28" s="32">
        <f t="shared" si="2"/>
        <v>14</v>
      </c>
      <c r="E28" s="33">
        <f t="shared" ca="1" si="0"/>
        <v>66999.498317368227</v>
      </c>
    </row>
    <row r="29" spans="4:5" x14ac:dyDescent="0.25">
      <c r="D29" s="32">
        <f t="shared" si="2"/>
        <v>15</v>
      </c>
      <c r="E29" s="33">
        <f t="shared" ca="1" si="0"/>
        <v>73938.732071667066</v>
      </c>
    </row>
    <row r="30" spans="4:5" x14ac:dyDescent="0.25">
      <c r="D30" s="32">
        <f t="shared" si="2"/>
        <v>16</v>
      </c>
      <c r="E30" s="33">
        <f t="shared" ca="1" si="0"/>
        <v>81234.020302738209</v>
      </c>
    </row>
    <row r="31" spans="4:5" x14ac:dyDescent="0.25">
      <c r="D31" s="32">
        <f t="shared" si="2"/>
        <v>17</v>
      </c>
      <c r="E31" s="33">
        <f t="shared" ca="1" si="0"/>
        <v>88900.480968809134</v>
      </c>
    </row>
    <row r="32" spans="4:5" x14ac:dyDescent="0.25">
      <c r="D32" s="32">
        <f t="shared" si="2"/>
        <v>18</v>
      </c>
      <c r="E32" s="33">
        <f t="shared" ca="1" si="0"/>
        <v>96953.81865657185</v>
      </c>
    </row>
    <row r="33" spans="4:5" x14ac:dyDescent="0.25">
      <c r="D33" s="32">
        <f t="shared" si="2"/>
        <v>19</v>
      </c>
      <c r="E33" s="33">
        <f t="shared" ca="1" si="0"/>
        <v>105410.34617272837</v>
      </c>
    </row>
    <row r="34" spans="4:5" x14ac:dyDescent="0.25">
      <c r="D34" s="32">
        <f t="shared" si="2"/>
        <v>20</v>
      </c>
      <c r="E34" s="33">
        <f t="shared" ca="1" si="0"/>
        <v>114287.0069030634</v>
      </c>
    </row>
    <row r="35" spans="4:5" x14ac:dyDescent="0.25">
      <c r="D35" s="32">
        <f t="shared" si="2"/>
        <v>21</v>
      </c>
      <c r="E35" s="33">
        <f t="shared" ca="1" si="0"/>
        <v>123601.39796566307</v>
      </c>
    </row>
    <row r="36" spans="4:5" x14ac:dyDescent="0.25">
      <c r="D36" s="32">
        <f t="shared" si="2"/>
        <v>22</v>
      </c>
      <c r="E36" s="33">
        <f t="shared" ca="1" si="0"/>
        <v>133371.79418580595</v>
      </c>
    </row>
    <row r="37" spans="4:5" x14ac:dyDescent="0.25">
      <c r="D37" s="32">
        <f t="shared" si="2"/>
        <v>23</v>
      </c>
      <c r="E37" s="33">
        <f t="shared" ca="1" si="0"/>
        <v>143617.17292098832</v>
      </c>
    </row>
    <row r="38" spans="4:5" x14ac:dyDescent="0.25">
      <c r="D38" s="32">
        <f t="shared" si="2"/>
        <v>24</v>
      </c>
      <c r="E38" s="33">
        <f t="shared" ca="1" si="0"/>
        <v>154357.23976551439</v>
      </c>
    </row>
    <row r="39" spans="4:5" x14ac:dyDescent="0.25">
      <c r="D39" s="32">
        <f t="shared" si="2"/>
        <v>25</v>
      </c>
      <c r="E39" s="33">
        <f t="shared" ca="1" si="0"/>
        <v>165612.45516508314</v>
      </c>
    </row>
    <row r="40" spans="4:5" x14ac:dyDescent="0.25">
      <c r="D40" s="32">
        <f t="shared" si="2"/>
        <v>26</v>
      </c>
      <c r="E40" s="33">
        <f t="shared" ca="1" si="0"/>
        <v>177404.06197283711</v>
      </c>
    </row>
    <row r="41" spans="4:5" x14ac:dyDescent="0.25">
      <c r="D41" s="32">
        <f t="shared" si="2"/>
        <v>27</v>
      </c>
      <c r="E41" s="33">
        <f t="shared" ca="1" si="0"/>
        <v>189754.11397940764</v>
      </c>
    </row>
    <row r="42" spans="4:5" x14ac:dyDescent="0.25">
      <c r="D42" s="32">
        <f t="shared" si="2"/>
        <v>28</v>
      </c>
      <c r="E42" s="33">
        <f t="shared" ca="1" si="0"/>
        <v>202685.50545059692</v>
      </c>
    </row>
    <row r="43" spans="4:5" x14ac:dyDescent="0.25">
      <c r="D43" s="32">
        <f t="shared" si="2"/>
        <v>29</v>
      </c>
      <c r="E43" s="33">
        <f t="shared" ca="1" si="0"/>
        <v>216222.00170747607</v>
      </c>
    </row>
    <row r="44" spans="4:5" x14ac:dyDescent="0.25">
      <c r="D44" s="32">
        <f t="shared" si="2"/>
        <v>30</v>
      </c>
      <c r="E44" s="33">
        <f t="shared" ca="1" si="0"/>
        <v>230388.2707848624</v>
      </c>
    </row>
    <row r="45" spans="4:5" x14ac:dyDescent="0.25">
      <c r="D45" s="32">
        <f t="shared" si="2"/>
        <v>31</v>
      </c>
      <c r="E45" s="33">
        <f t="shared" ca="1" si="0"/>
        <v>245209.91620535526</v>
      </c>
    </row>
    <row r="46" spans="4:5" x14ac:dyDescent="0.25">
      <c r="D46" s="32">
        <f t="shared" si="2"/>
        <v>32</v>
      </c>
      <c r="E46" s="33">
        <f t="shared" ca="1" si="0"/>
        <v>260713.51090737124</v>
      </c>
    </row>
    <row r="47" spans="4:5" x14ac:dyDescent="0.25">
      <c r="D47" s="32">
        <f t="shared" si="2"/>
        <v>33</v>
      </c>
      <c r="E47" s="33">
        <f t="shared" ref="E47:E64" ca="1" si="3">$G$8*POWER(1+$G$5/100,D47)+12*$G$10*D47*POWER(1+$G$5/100,D47)</f>
        <v>276926.63236692338</v>
      </c>
    </row>
    <row r="48" spans="4:5" x14ac:dyDescent="0.25">
      <c r="D48" s="32">
        <f t="shared" si="2"/>
        <v>34</v>
      </c>
      <c r="E48" s="33">
        <f t="shared" ca="1" si="3"/>
        <v>293877.89895423199</v>
      </c>
    </row>
    <row r="49" spans="4:5" x14ac:dyDescent="0.25">
      <c r="D49" s="32">
        <f t="shared" si="2"/>
        <v>35</v>
      </c>
      <c r="E49" s="33">
        <f t="shared" ca="1" si="3"/>
        <v>311597.00756764895</v>
      </c>
    </row>
    <row r="50" spans="4:5" x14ac:dyDescent="0.25">
      <c r="D50" s="32">
        <f t="shared" si="2"/>
        <v>36</v>
      </c>
      <c r="E50" s="33">
        <f t="shared" ca="1" si="3"/>
        <v>330114.77258881211</v>
      </c>
    </row>
    <row r="51" spans="4:5" x14ac:dyDescent="0.25">
      <c r="D51" s="32">
        <f t="shared" si="2"/>
        <v>37</v>
      </c>
      <c r="E51" s="33">
        <f t="shared" ca="1" si="3"/>
        <v>349463.16620443406</v>
      </c>
    </row>
    <row r="52" spans="4:5" x14ac:dyDescent="0.25">
      <c r="D52" s="32">
        <f t="shared" si="2"/>
        <v>38</v>
      </c>
      <c r="E52" s="33">
        <f t="shared" ca="1" si="3"/>
        <v>369675.36014166346</v>
      </c>
    </row>
    <row r="53" spans="4:5" x14ac:dyDescent="0.25">
      <c r="D53" s="32">
        <f t="shared" si="2"/>
        <v>39</v>
      </c>
      <c r="E53" s="33">
        <f t="shared" ca="1" si="3"/>
        <v>390785.76886554278</v>
      </c>
    </row>
    <row r="54" spans="4:5" x14ac:dyDescent="0.25">
      <c r="D54" s="32">
        <f t="shared" si="2"/>
        <v>40</v>
      </c>
      <c r="E54" s="33">
        <f t="shared" ca="1" si="3"/>
        <v>412830.09428872715</v>
      </c>
    </row>
    <row r="55" spans="4:5" x14ac:dyDescent="0.25">
      <c r="D55" s="32">
        <f t="shared" si="2"/>
        <v>41</v>
      </c>
      <c r="E55" s="33">
        <f t="shared" ca="1" si="3"/>
        <v>435845.37204532372</v>
      </c>
    </row>
    <row r="56" spans="4:5" x14ac:dyDescent="0.25">
      <c r="D56" s="32">
        <f t="shared" si="2"/>
        <v>42</v>
      </c>
      <c r="E56" s="33">
        <f t="shared" ca="1" si="3"/>
        <v>459870.01938245626</v>
      </c>
    </row>
    <row r="57" spans="4:5" x14ac:dyDescent="0.25">
      <c r="D57" s="32">
        <f t="shared" si="2"/>
        <v>43</v>
      </c>
      <c r="E57" s="33">
        <f t="shared" ca="1" si="3"/>
        <v>484943.88472497591</v>
      </c>
    </row>
    <row r="58" spans="4:5" x14ac:dyDescent="0.25">
      <c r="D58" s="32">
        <f t="shared" si="2"/>
        <v>44</v>
      </c>
      <c r="E58" s="33">
        <f t="shared" ca="1" si="3"/>
        <v>511108.29897060234</v>
      </c>
    </row>
    <row r="59" spans="4:5" x14ac:dyDescent="0.25">
      <c r="D59" s="32">
        <f t="shared" si="2"/>
        <v>45</v>
      </c>
      <c r="E59" s="33">
        <f t="shared" ca="1" si="3"/>
        <v>538406.12857471406</v>
      </c>
    </row>
    <row r="60" spans="4:5" x14ac:dyDescent="0.25">
      <c r="D60" s="32">
        <f t="shared" si="2"/>
        <v>46</v>
      </c>
      <c r="E60" s="33">
        <f t="shared" ca="1" si="3"/>
        <v>566881.830485999</v>
      </c>
    </row>
    <row r="61" spans="4:5" x14ac:dyDescent="0.25">
      <c r="D61" s="32">
        <f t="shared" si="2"/>
        <v>47</v>
      </c>
      <c r="E61" s="33">
        <f t="shared" ca="1" si="3"/>
        <v>596581.50899624382</v>
      </c>
    </row>
    <row r="62" spans="4:5" x14ac:dyDescent="0.25">
      <c r="D62" s="32">
        <f t="shared" si="2"/>
        <v>48</v>
      </c>
      <c r="E62" s="33">
        <f t="shared" ca="1" si="3"/>
        <v>627552.97456966573</v>
      </c>
    </row>
    <row r="63" spans="4:5" x14ac:dyDescent="0.25">
      <c r="D63" s="32">
        <f t="shared" si="2"/>
        <v>49</v>
      </c>
      <c r="E63" s="33">
        <f t="shared" ca="1" si="3"/>
        <v>659845.8047193964</v>
      </c>
    </row>
    <row r="64" spans="4:5" x14ac:dyDescent="0.25">
      <c r="D64" s="32">
        <f t="shared" si="2"/>
        <v>50</v>
      </c>
      <c r="E64" s="33">
        <f t="shared" ca="1" si="3"/>
        <v>693511.40700099827</v>
      </c>
    </row>
  </sheetData>
  <sheetProtection algorithmName="SHA-512" hashValue="53CRoGoHH7iRZU5uVix3F3yKrizAKn9p2QJ3yBx0z7yxTPlBukkBPbTAW5qagxPoJVN+2SDaNAJNLB9FbS+7PA==" saltValue="WauZDSKXqelnt5v0zszHoQ==" spinCount="100000" sheet="1" objects="1" scenarios="1"/>
  <mergeCells count="1">
    <mergeCell ref="B2:H2"/>
  </mergeCells>
  <conditionalFormatting sqref="D15:G64">
    <cfRule type="expression" dxfId="5" priority="1">
      <formula>$D15&gt;$G$4</formula>
    </cfRule>
  </conditionalFormatting>
  <conditionalFormatting sqref="D15:E64">
    <cfRule type="expression" dxfId="4" priority="3">
      <formula>$D15=$G$4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5"/>
  <sheetViews>
    <sheetView workbookViewId="0">
      <selection activeCell="B2" sqref="B2:H2"/>
    </sheetView>
  </sheetViews>
  <sheetFormatPr defaultRowHeight="15" x14ac:dyDescent="0.25"/>
  <cols>
    <col min="1" max="1" width="3" style="1" customWidth="1"/>
    <col min="2" max="2" width="19.7109375" style="1" customWidth="1"/>
    <col min="3" max="3" width="9.140625" style="1"/>
    <col min="4" max="4" width="7.5703125" style="1" customWidth="1"/>
    <col min="5" max="5" width="13.85546875" style="1" customWidth="1"/>
    <col min="6" max="6" width="4.42578125" style="1" customWidth="1"/>
    <col min="7" max="7" width="12.85546875" style="1" customWidth="1"/>
    <col min="8" max="8" width="6.140625" style="1" customWidth="1"/>
    <col min="9" max="16384" width="9.140625" style="1"/>
  </cols>
  <sheetData>
    <row r="2" spans="2:8" ht="21" x14ac:dyDescent="0.35">
      <c r="B2" s="80" t="s">
        <v>16</v>
      </c>
      <c r="C2" s="80"/>
      <c r="D2" s="80"/>
      <c r="E2" s="80"/>
      <c r="F2" s="80"/>
      <c r="G2" s="80"/>
      <c r="H2" s="80"/>
    </row>
    <row r="3" spans="2:8" ht="11.25" customHeight="1" x14ac:dyDescent="0.3">
      <c r="B3" s="34"/>
      <c r="C3" s="35"/>
      <c r="D3" s="35"/>
      <c r="E3" s="35"/>
      <c r="F3" s="35"/>
      <c r="G3" s="35"/>
      <c r="H3" s="35"/>
    </row>
    <row r="4" spans="2:8" ht="18.75" x14ac:dyDescent="0.3">
      <c r="B4" s="23" t="s">
        <v>33</v>
      </c>
      <c r="G4" s="24">
        <f>'Plan Emerytalny'!J17-'Plan Emerytalny'!G20</f>
        <v>5</v>
      </c>
      <c r="H4" s="24" t="s">
        <v>5</v>
      </c>
    </row>
    <row r="5" spans="2:8" ht="18.75" x14ac:dyDescent="0.3">
      <c r="B5" s="23" t="s">
        <v>19</v>
      </c>
      <c r="G5" s="24">
        <f>'Plan Emerytalny'!G9</f>
        <v>3</v>
      </c>
      <c r="H5" s="24" t="s">
        <v>14</v>
      </c>
    </row>
    <row r="6" spans="2:8" ht="18.75" x14ac:dyDescent="0.3">
      <c r="B6" s="23" t="s">
        <v>20</v>
      </c>
      <c r="G6" s="24">
        <f>'Plan Emerytalny'!G6</f>
        <v>2</v>
      </c>
      <c r="H6" s="24" t="s">
        <v>14</v>
      </c>
    </row>
    <row r="7" spans="2:8" ht="18.75" x14ac:dyDescent="0.3">
      <c r="B7" s="23" t="s">
        <v>32</v>
      </c>
      <c r="G7" s="25">
        <f ca="1">G8/POWER(1+G5/100,G4)</f>
        <v>230388.27078486243</v>
      </c>
      <c r="H7" s="24" t="s">
        <v>25</v>
      </c>
    </row>
    <row r="8" spans="2:8" ht="18.75" x14ac:dyDescent="0.3">
      <c r="B8" s="23" t="s">
        <v>31</v>
      </c>
      <c r="G8" s="25">
        <f ca="1">Konsumpcja!F8</f>
        <v>267083.1493436991</v>
      </c>
      <c r="H8" s="24" t="s">
        <v>25</v>
      </c>
    </row>
    <row r="10" spans="2:8" ht="30" x14ac:dyDescent="0.25">
      <c r="D10" s="27" t="s">
        <v>21</v>
      </c>
      <c r="E10" s="28" t="s">
        <v>37</v>
      </c>
    </row>
    <row r="11" spans="2:8" x14ac:dyDescent="0.25">
      <c r="D11" s="29" t="s">
        <v>22</v>
      </c>
      <c r="E11" s="30" t="s">
        <v>29</v>
      </c>
    </row>
    <row r="12" spans="2:8" ht="5.25" customHeight="1" x14ac:dyDescent="0.25">
      <c r="D12" s="31"/>
      <c r="E12" s="31"/>
    </row>
    <row r="13" spans="2:8" x14ac:dyDescent="0.25">
      <c r="D13" s="32">
        <v>1</v>
      </c>
      <c r="E13" s="33">
        <f t="shared" ref="E13:E44" ca="1" si="0">$G$7*POWER(1+$G$5/100,D13)+12*$G$9*D13*POWER(1+$G$5/100,D13)</f>
        <v>237299.91890840832</v>
      </c>
    </row>
    <row r="14" spans="2:8" x14ac:dyDescent="0.25">
      <c r="D14" s="32">
        <v>2</v>
      </c>
      <c r="E14" s="33">
        <f t="shared" ca="1" si="0"/>
        <v>244418.91647566055</v>
      </c>
    </row>
    <row r="15" spans="2:8" x14ac:dyDescent="0.25">
      <c r="D15" s="32">
        <v>3</v>
      </c>
      <c r="E15" s="33">
        <f t="shared" ca="1" si="0"/>
        <v>251751.48396993036</v>
      </c>
    </row>
    <row r="16" spans="2:8" x14ac:dyDescent="0.25">
      <c r="D16" s="32">
        <v>4</v>
      </c>
      <c r="E16" s="33">
        <f t="shared" ca="1" si="0"/>
        <v>259304.02848902825</v>
      </c>
    </row>
    <row r="17" spans="4:5" x14ac:dyDescent="0.25">
      <c r="D17" s="32">
        <v>5</v>
      </c>
      <c r="E17" s="33">
        <f t="shared" ca="1" si="0"/>
        <v>267083.1493436991</v>
      </c>
    </row>
    <row r="18" spans="4:5" x14ac:dyDescent="0.25">
      <c r="D18" s="32">
        <v>6</v>
      </c>
      <c r="E18" s="33">
        <f t="shared" ca="1" si="0"/>
        <v>275095.6438240101</v>
      </c>
    </row>
    <row r="19" spans="4:5" x14ac:dyDescent="0.25">
      <c r="D19" s="32">
        <v>7</v>
      </c>
      <c r="E19" s="33">
        <f t="shared" ca="1" si="0"/>
        <v>283348.51313873037</v>
      </c>
    </row>
    <row r="20" spans="4:5" x14ac:dyDescent="0.25">
      <c r="D20" s="32">
        <v>8</v>
      </c>
      <c r="E20" s="33">
        <f t="shared" ca="1" si="0"/>
        <v>291848.96853289229</v>
      </c>
    </row>
    <row r="21" spans="4:5" x14ac:dyDescent="0.25">
      <c r="D21" s="32">
        <v>9</v>
      </c>
      <c r="E21" s="33">
        <f t="shared" ca="1" si="0"/>
        <v>300604.43758887902</v>
      </c>
    </row>
    <row r="22" spans="4:5" x14ac:dyDescent="0.25">
      <c r="D22" s="32">
        <v>10</v>
      </c>
      <c r="E22" s="33">
        <f t="shared" ca="1" si="0"/>
        <v>309622.57071654545</v>
      </c>
    </row>
    <row r="23" spans="4:5" x14ac:dyDescent="0.25">
      <c r="D23" s="32">
        <v>11</v>
      </c>
      <c r="E23" s="33">
        <f t="shared" ca="1" si="0"/>
        <v>318911.2478380418</v>
      </c>
    </row>
    <row r="24" spans="4:5" x14ac:dyDescent="0.25">
      <c r="D24" s="32">
        <v>12</v>
      </c>
      <c r="E24" s="33">
        <f t="shared" ca="1" si="0"/>
        <v>328478.58527318301</v>
      </c>
    </row>
    <row r="25" spans="4:5" x14ac:dyDescent="0.25">
      <c r="D25" s="32">
        <v>13</v>
      </c>
      <c r="E25" s="33">
        <f t="shared" ca="1" si="0"/>
        <v>338332.94283137849</v>
      </c>
    </row>
    <row r="26" spans="4:5" x14ac:dyDescent="0.25">
      <c r="D26" s="32">
        <v>14</v>
      </c>
      <c r="E26" s="33">
        <f t="shared" ca="1" si="0"/>
        <v>348482.93111631984</v>
      </c>
    </row>
    <row r="27" spans="4:5" x14ac:dyDescent="0.25">
      <c r="D27" s="32">
        <v>15</v>
      </c>
      <c r="E27" s="33">
        <f t="shared" ca="1" si="0"/>
        <v>358937.41904980951</v>
      </c>
    </row>
    <row r="28" spans="4:5" x14ac:dyDescent="0.25">
      <c r="D28" s="32">
        <v>16</v>
      </c>
      <c r="E28" s="33">
        <f t="shared" ca="1" si="0"/>
        <v>369705.54162130371</v>
      </c>
    </row>
    <row r="29" spans="4:5" x14ac:dyDescent="0.25">
      <c r="D29" s="32">
        <v>17</v>
      </c>
      <c r="E29" s="33">
        <f t="shared" ca="1" si="0"/>
        <v>380796.70786994282</v>
      </c>
    </row>
    <row r="30" spans="4:5" x14ac:dyDescent="0.25">
      <c r="D30" s="32">
        <v>18</v>
      </c>
      <c r="E30" s="33">
        <f t="shared" ca="1" si="0"/>
        <v>392220.60910604108</v>
      </c>
    </row>
    <row r="31" spans="4:5" x14ac:dyDescent="0.25">
      <c r="D31" s="32">
        <v>19</v>
      </c>
      <c r="E31" s="33">
        <f t="shared" ca="1" si="0"/>
        <v>403987.22737922234</v>
      </c>
    </row>
    <row r="32" spans="4:5" x14ac:dyDescent="0.25">
      <c r="D32" s="32">
        <v>20</v>
      </c>
      <c r="E32" s="33">
        <f t="shared" ca="1" si="0"/>
        <v>416106.84420059901</v>
      </c>
    </row>
    <row r="33" spans="4:5" x14ac:dyDescent="0.25">
      <c r="D33" s="32">
        <v>21</v>
      </c>
      <c r="E33" s="33">
        <f t="shared" ca="1" si="0"/>
        <v>428590.04952661693</v>
      </c>
    </row>
    <row r="34" spans="4:5" x14ac:dyDescent="0.25">
      <c r="D34" s="32">
        <v>22</v>
      </c>
      <c r="E34" s="33">
        <f t="shared" ca="1" si="0"/>
        <v>441447.75101241545</v>
      </c>
    </row>
    <row r="35" spans="4:5" x14ac:dyDescent="0.25">
      <c r="D35" s="32">
        <v>23</v>
      </c>
      <c r="E35" s="33">
        <f t="shared" ca="1" si="0"/>
        <v>454691.18354278797</v>
      </c>
    </row>
    <row r="36" spans="4:5" x14ac:dyDescent="0.25">
      <c r="D36" s="32">
        <v>24</v>
      </c>
      <c r="E36" s="33">
        <f t="shared" ca="1" si="0"/>
        <v>468331.9190490715</v>
      </c>
    </row>
    <row r="37" spans="4:5" x14ac:dyDescent="0.25">
      <c r="D37" s="32">
        <v>25</v>
      </c>
      <c r="E37" s="33">
        <f t="shared" ca="1" si="0"/>
        <v>482381.87662054366</v>
      </c>
    </row>
    <row r="38" spans="4:5" x14ac:dyDescent="0.25">
      <c r="D38" s="32">
        <v>26</v>
      </c>
      <c r="E38" s="33">
        <f t="shared" ca="1" si="0"/>
        <v>496853.33291916002</v>
      </c>
    </row>
    <row r="39" spans="4:5" x14ac:dyDescent="0.25">
      <c r="D39" s="32">
        <v>27</v>
      </c>
      <c r="E39" s="33">
        <f t="shared" ca="1" si="0"/>
        <v>511758.93290673476</v>
      </c>
    </row>
    <row r="40" spans="4:5" x14ac:dyDescent="0.25">
      <c r="D40" s="32">
        <v>28</v>
      </c>
      <c r="E40" s="33">
        <f t="shared" ca="1" si="0"/>
        <v>527111.7008939368</v>
      </c>
    </row>
    <row r="41" spans="4:5" x14ac:dyDescent="0.25">
      <c r="D41" s="32">
        <v>29</v>
      </c>
      <c r="E41" s="33">
        <f t="shared" ca="1" si="0"/>
        <v>542925.05192075484</v>
      </c>
    </row>
    <row r="42" spans="4:5" x14ac:dyDescent="0.25">
      <c r="D42" s="32">
        <v>30</v>
      </c>
      <c r="E42" s="33">
        <f t="shared" ca="1" si="0"/>
        <v>559212.80347837752</v>
      </c>
    </row>
    <row r="43" spans="4:5" x14ac:dyDescent="0.25">
      <c r="D43" s="32">
        <v>31</v>
      </c>
      <c r="E43" s="33">
        <f t="shared" ca="1" si="0"/>
        <v>575989.18758272892</v>
      </c>
    </row>
    <row r="44" spans="4:5" x14ac:dyDescent="0.25">
      <c r="D44" s="32">
        <v>32</v>
      </c>
      <c r="E44" s="33">
        <f t="shared" ca="1" si="0"/>
        <v>593268.86321021069</v>
      </c>
    </row>
    <row r="45" spans="4:5" x14ac:dyDescent="0.25">
      <c r="D45" s="32">
        <v>33</v>
      </c>
      <c r="E45" s="33">
        <f t="shared" ref="E45:E75" ca="1" si="1">$G$7*POWER(1+$G$5/100,D45)+12*$G$9*D45*POWER(1+$G$5/100,D45)</f>
        <v>611066.929106517</v>
      </c>
    </row>
    <row r="46" spans="4:5" x14ac:dyDescent="0.25">
      <c r="D46" s="32">
        <v>34</v>
      </c>
      <c r="E46" s="33">
        <f t="shared" ca="1" si="1"/>
        <v>629398.93697971245</v>
      </c>
    </row>
    <row r="47" spans="4:5" x14ac:dyDescent="0.25">
      <c r="D47" s="32">
        <v>35</v>
      </c>
      <c r="E47" s="33">
        <f t="shared" ca="1" si="1"/>
        <v>648280.90508910397</v>
      </c>
    </row>
    <row r="48" spans="4:5" x14ac:dyDescent="0.25">
      <c r="D48" s="32">
        <v>36</v>
      </c>
      <c r="E48" s="33">
        <f t="shared" ca="1" si="1"/>
        <v>667729.33224177698</v>
      </c>
    </row>
    <row r="49" spans="4:5" x14ac:dyDescent="0.25">
      <c r="D49" s="32">
        <v>37</v>
      </c>
      <c r="E49" s="33">
        <f t="shared" ca="1" si="1"/>
        <v>687761.21220903017</v>
      </c>
    </row>
    <row r="50" spans="4:5" x14ac:dyDescent="0.25">
      <c r="D50" s="32">
        <v>38</v>
      </c>
      <c r="E50" s="33">
        <f t="shared" ca="1" si="1"/>
        <v>708394.04857530107</v>
      </c>
    </row>
    <row r="51" spans="4:5" x14ac:dyDescent="0.25">
      <c r="D51" s="32">
        <v>39</v>
      </c>
      <c r="E51" s="33">
        <f t="shared" ca="1" si="1"/>
        <v>729645.87003256031</v>
      </c>
    </row>
    <row r="52" spans="4:5" x14ac:dyDescent="0.25">
      <c r="D52" s="32">
        <v>40</v>
      </c>
      <c r="E52" s="33">
        <f t="shared" ca="1" si="1"/>
        <v>751535.24613353692</v>
      </c>
    </row>
    <row r="53" spans="4:5" x14ac:dyDescent="0.25">
      <c r="D53" s="32">
        <v>41</v>
      </c>
      <c r="E53" s="33">
        <f t="shared" ca="1" si="1"/>
        <v>774081.30351754313</v>
      </c>
    </row>
    <row r="54" spans="4:5" x14ac:dyDescent="0.25">
      <c r="D54" s="32">
        <v>42</v>
      </c>
      <c r="E54" s="33">
        <f t="shared" ca="1" si="1"/>
        <v>797303.74262306944</v>
      </c>
    </row>
    <row r="55" spans="4:5" x14ac:dyDescent="0.25">
      <c r="D55" s="32">
        <v>43</v>
      </c>
      <c r="E55" s="33">
        <f t="shared" ca="1" si="1"/>
        <v>821222.85490176152</v>
      </c>
    </row>
    <row r="56" spans="4:5" x14ac:dyDescent="0.25">
      <c r="D56" s="32">
        <v>44</v>
      </c>
      <c r="E56" s="33">
        <f t="shared" ca="1" si="1"/>
        <v>845859.54054881423</v>
      </c>
    </row>
    <row r="57" spans="4:5" x14ac:dyDescent="0.25">
      <c r="D57" s="32">
        <v>45</v>
      </c>
      <c r="E57" s="33">
        <f t="shared" ca="1" si="1"/>
        <v>871235.3267652787</v>
      </c>
    </row>
    <row r="58" spans="4:5" x14ac:dyDescent="0.25">
      <c r="D58" s="32">
        <v>46</v>
      </c>
      <c r="E58" s="33">
        <f t="shared" ca="1" si="1"/>
        <v>897372.38656823698</v>
      </c>
    </row>
    <row r="59" spans="4:5" x14ac:dyDescent="0.25">
      <c r="D59" s="32">
        <v>47</v>
      </c>
      <c r="E59" s="33">
        <f t="shared" ca="1" si="1"/>
        <v>924293.55816528422</v>
      </c>
    </row>
    <row r="60" spans="4:5" x14ac:dyDescent="0.25">
      <c r="D60" s="32">
        <v>48</v>
      </c>
      <c r="E60" s="33">
        <f t="shared" ca="1" si="1"/>
        <v>952022.36491024273</v>
      </c>
    </row>
    <row r="61" spans="4:5" x14ac:dyDescent="0.25">
      <c r="D61" s="32">
        <v>49</v>
      </c>
      <c r="E61" s="33">
        <f t="shared" ca="1" si="1"/>
        <v>980583.03585754987</v>
      </c>
    </row>
    <row r="62" spans="4:5" x14ac:dyDescent="0.25">
      <c r="D62" s="32">
        <v>50</v>
      </c>
      <c r="E62" s="33">
        <f t="shared" ca="1" si="1"/>
        <v>1010000.5269332763</v>
      </c>
    </row>
    <row r="63" spans="4:5" x14ac:dyDescent="0.25">
      <c r="D63" s="36">
        <f t="shared" ref="D63:D75" si="2">D62+1</f>
        <v>51</v>
      </c>
      <c r="E63" s="37">
        <f t="shared" ca="1" si="1"/>
        <v>1040300.5427412747</v>
      </c>
    </row>
    <row r="64" spans="4:5" x14ac:dyDescent="0.25">
      <c r="D64" s="36">
        <f t="shared" si="2"/>
        <v>52</v>
      </c>
      <c r="E64" s="37">
        <f t="shared" ca="1" si="1"/>
        <v>1071509.559023513</v>
      </c>
    </row>
    <row r="65" spans="4:5" x14ac:dyDescent="0.25">
      <c r="D65" s="36">
        <f t="shared" si="2"/>
        <v>53</v>
      </c>
      <c r="E65" s="37">
        <f t="shared" ca="1" si="1"/>
        <v>1103654.8457942181</v>
      </c>
    </row>
    <row r="66" spans="4:5" x14ac:dyDescent="0.25">
      <c r="D66" s="36">
        <f t="shared" si="2"/>
        <v>54</v>
      </c>
      <c r="E66" s="37">
        <f t="shared" ca="1" si="1"/>
        <v>1136764.4911680447</v>
      </c>
    </row>
    <row r="67" spans="4:5" x14ac:dyDescent="0.25">
      <c r="D67" s="36">
        <f t="shared" si="2"/>
        <v>55</v>
      </c>
      <c r="E67" s="37">
        <f t="shared" ca="1" si="1"/>
        <v>1170867.4259030861</v>
      </c>
    </row>
    <row r="68" spans="4:5" x14ac:dyDescent="0.25">
      <c r="D68" s="36">
        <f t="shared" si="2"/>
        <v>56</v>
      </c>
      <c r="E68" s="37">
        <f t="shared" ca="1" si="1"/>
        <v>1205993.4486801785</v>
      </c>
    </row>
    <row r="69" spans="4:5" x14ac:dyDescent="0.25">
      <c r="D69" s="36">
        <f t="shared" si="2"/>
        <v>57</v>
      </c>
      <c r="E69" s="37">
        <f t="shared" ca="1" si="1"/>
        <v>1242173.2521405839</v>
      </c>
    </row>
    <row r="70" spans="4:5" x14ac:dyDescent="0.25">
      <c r="D70" s="36">
        <f t="shared" si="2"/>
        <v>58</v>
      </c>
      <c r="E70" s="37">
        <f t="shared" ca="1" si="1"/>
        <v>1279438.4497048014</v>
      </c>
    </row>
    <row r="71" spans="4:5" x14ac:dyDescent="0.25">
      <c r="D71" s="36">
        <f t="shared" si="2"/>
        <v>59</v>
      </c>
      <c r="E71" s="37">
        <f t="shared" ca="1" si="1"/>
        <v>1317821.6031959455</v>
      </c>
    </row>
    <row r="72" spans="4:5" x14ac:dyDescent="0.25">
      <c r="D72" s="36">
        <f t="shared" si="2"/>
        <v>60</v>
      </c>
      <c r="E72" s="37">
        <f t="shared" ca="1" si="1"/>
        <v>1357356.2512918238</v>
      </c>
    </row>
    <row r="73" spans="4:5" x14ac:dyDescent="0.25">
      <c r="D73" s="36">
        <f t="shared" si="2"/>
        <v>61</v>
      </c>
      <c r="E73" s="37">
        <f t="shared" ca="1" si="1"/>
        <v>1398076.9388305785</v>
      </c>
    </row>
    <row r="74" spans="4:5" x14ac:dyDescent="0.25">
      <c r="D74" s="36">
        <f t="shared" si="2"/>
        <v>62</v>
      </c>
      <c r="E74" s="37">
        <f t="shared" ca="1" si="1"/>
        <v>1440019.2469954956</v>
      </c>
    </row>
    <row r="75" spans="4:5" x14ac:dyDescent="0.25">
      <c r="D75" s="36">
        <f t="shared" si="2"/>
        <v>63</v>
      </c>
      <c r="E75" s="37">
        <f t="shared" ca="1" si="1"/>
        <v>1483219.8244053607</v>
      </c>
    </row>
  </sheetData>
  <sheetProtection algorithmName="SHA-512" hashValue="FYR9TEs5GBm7IceVYTawxaFMW6sU7xIS9ut+0mj68H2CjrxD4HnqJJJ8KXrgVfalJcrnLzqqQ8mM54j8eZYx7w==" saltValue="+LHEPK6IVglnBdMeHzHxEQ==" spinCount="100000" sheet="1" objects="1" scenarios="1"/>
  <mergeCells count="1">
    <mergeCell ref="B2:H2"/>
  </mergeCells>
  <conditionalFormatting sqref="D13:E75">
    <cfRule type="expression" dxfId="3" priority="1">
      <formula>$D13&gt;$G$4</formula>
    </cfRule>
    <cfRule type="expression" dxfId="2" priority="3">
      <formula>$D13=$G$4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3"/>
  <sheetViews>
    <sheetView workbookViewId="0">
      <selection activeCell="B2" sqref="B2:G2"/>
    </sheetView>
  </sheetViews>
  <sheetFormatPr defaultRowHeight="15" x14ac:dyDescent="0.25"/>
  <cols>
    <col min="1" max="1" width="3.7109375" style="1" customWidth="1"/>
    <col min="2" max="2" width="7" style="1" customWidth="1"/>
    <col min="3" max="3" width="13.5703125" style="1" bestFit="1" customWidth="1"/>
    <col min="4" max="4" width="10.28515625" style="39" customWidth="1"/>
    <col min="5" max="5" width="10.7109375" style="39" customWidth="1"/>
    <col min="6" max="6" width="12.42578125" style="1" bestFit="1" customWidth="1"/>
    <col min="7" max="7" width="6" style="1" customWidth="1"/>
    <col min="8" max="16384" width="9.140625" style="1"/>
  </cols>
  <sheetData>
    <row r="2" spans="2:7" ht="21" x14ac:dyDescent="0.35">
      <c r="B2" s="80" t="s">
        <v>16</v>
      </c>
      <c r="C2" s="82"/>
      <c r="D2" s="82"/>
      <c r="E2" s="82"/>
      <c r="F2" s="82"/>
      <c r="G2" s="82"/>
    </row>
    <row r="3" spans="2:7" ht="9" customHeight="1" x14ac:dyDescent="0.35">
      <c r="B3" s="38"/>
    </row>
    <row r="4" spans="2:7" ht="18.75" x14ac:dyDescent="0.3">
      <c r="B4" s="23" t="s">
        <v>17</v>
      </c>
      <c r="C4" s="23"/>
      <c r="D4" s="40"/>
      <c r="E4" s="40"/>
      <c r="F4" s="24">
        <f>'Plan Emerytalny'!M6</f>
        <v>1500</v>
      </c>
      <c r="G4" s="24" t="s">
        <v>25</v>
      </c>
    </row>
    <row r="5" spans="2:7" ht="18.75" x14ac:dyDescent="0.3">
      <c r="B5" s="23" t="s">
        <v>18</v>
      </c>
      <c r="C5" s="23"/>
      <c r="D5" s="40"/>
      <c r="E5" s="40"/>
      <c r="F5" s="24">
        <f>'Plan Emerytalny'!O23-'Plan Emerytalny'!J17</f>
        <v>17</v>
      </c>
      <c r="G5" s="24" t="s">
        <v>5</v>
      </c>
    </row>
    <row r="6" spans="2:7" ht="18.75" x14ac:dyDescent="0.3">
      <c r="B6" s="23" t="s">
        <v>19</v>
      </c>
      <c r="C6" s="23"/>
      <c r="D6" s="40"/>
      <c r="E6" s="40"/>
      <c r="F6" s="24">
        <f>'Plan Emerytalny'!G9</f>
        <v>3</v>
      </c>
      <c r="G6" s="24" t="s">
        <v>14</v>
      </c>
    </row>
    <row r="7" spans="2:7" ht="18.75" x14ac:dyDescent="0.3">
      <c r="B7" s="23" t="s">
        <v>20</v>
      </c>
      <c r="C7" s="23"/>
      <c r="D7" s="40"/>
      <c r="E7" s="40"/>
      <c r="F7" s="24">
        <f>'Plan Emerytalny'!G6</f>
        <v>2</v>
      </c>
      <c r="G7" s="24" t="s">
        <v>14</v>
      </c>
    </row>
    <row r="8" spans="2:7" ht="18.75" x14ac:dyDescent="0.3">
      <c r="B8" s="23" t="s">
        <v>30</v>
      </c>
      <c r="C8" s="23"/>
      <c r="D8" s="40"/>
      <c r="E8" s="40"/>
      <c r="F8" s="25">
        <f ca="1">SUM(E13:INDIRECT("E"&amp;$F$5+12))</f>
        <v>267083.1493436991</v>
      </c>
      <c r="G8" s="24" t="s">
        <v>25</v>
      </c>
    </row>
    <row r="10" spans="2:7" ht="45" x14ac:dyDescent="0.25">
      <c r="B10" s="27" t="s">
        <v>21</v>
      </c>
      <c r="C10" s="41" t="s">
        <v>23</v>
      </c>
      <c r="D10" s="42" t="s">
        <v>26</v>
      </c>
      <c r="E10" s="42" t="s">
        <v>28</v>
      </c>
    </row>
    <row r="11" spans="2:7" x14ac:dyDescent="0.25">
      <c r="B11" s="29" t="s">
        <v>22</v>
      </c>
      <c r="C11" s="43" t="s">
        <v>24</v>
      </c>
      <c r="D11" s="44" t="s">
        <v>27</v>
      </c>
      <c r="E11" s="44" t="s">
        <v>29</v>
      </c>
    </row>
    <row r="12" spans="2:7" ht="5.25" customHeight="1" x14ac:dyDescent="0.25">
      <c r="B12" s="35"/>
      <c r="C12" s="35"/>
      <c r="D12" s="44"/>
      <c r="E12" s="44"/>
    </row>
    <row r="13" spans="2:7" x14ac:dyDescent="0.25">
      <c r="B13" s="32">
        <v>1</v>
      </c>
      <c r="C13" s="33">
        <f>F4*POWER((1+$F$6/100),B13-1)</f>
        <v>1500</v>
      </c>
      <c r="D13" s="45">
        <f>C13*12</f>
        <v>18000</v>
      </c>
      <c r="E13" s="45">
        <f t="shared" ref="E13:E62" si="0">D13/POWER(1+$F$6/100,B13+1)</f>
        <v>16966.726364407579</v>
      </c>
    </row>
    <row r="14" spans="2:7" x14ac:dyDescent="0.25">
      <c r="B14" s="32">
        <f>B13+1</f>
        <v>2</v>
      </c>
      <c r="C14" s="33">
        <f>$F$4*POWER((1+$F$7/100),B14-1)</f>
        <v>1530</v>
      </c>
      <c r="D14" s="45">
        <f t="shared" ref="D14:D63" si="1">C14*12</f>
        <v>18360</v>
      </c>
      <c r="E14" s="45">
        <f t="shared" si="0"/>
        <v>16802.000865724011</v>
      </c>
    </row>
    <row r="15" spans="2:7" x14ac:dyDescent="0.25">
      <c r="B15" s="32">
        <f t="shared" ref="B15:B63" si="2">B14+1</f>
        <v>3</v>
      </c>
      <c r="C15" s="33">
        <f t="shared" ref="C15:C63" si="3">$F$4*POWER((1+$F$7/100),B15-1)</f>
        <v>1560.6</v>
      </c>
      <c r="D15" s="45">
        <f t="shared" si="1"/>
        <v>18727.199999999997</v>
      </c>
      <c r="E15" s="45">
        <f t="shared" si="0"/>
        <v>16638.874643726689</v>
      </c>
    </row>
    <row r="16" spans="2:7" x14ac:dyDescent="0.25">
      <c r="B16" s="32">
        <f t="shared" si="2"/>
        <v>4</v>
      </c>
      <c r="C16" s="33">
        <f t="shared" si="3"/>
        <v>1591.8119999999999</v>
      </c>
      <c r="D16" s="45">
        <f t="shared" si="1"/>
        <v>19101.743999999999</v>
      </c>
      <c r="E16" s="45">
        <f t="shared" si="0"/>
        <v>16477.332171457499</v>
      </c>
    </row>
    <row r="17" spans="2:5" x14ac:dyDescent="0.25">
      <c r="B17" s="32">
        <f t="shared" si="2"/>
        <v>5</v>
      </c>
      <c r="C17" s="33">
        <f t="shared" si="3"/>
        <v>1623.64824</v>
      </c>
      <c r="D17" s="45">
        <f t="shared" si="1"/>
        <v>19483.778879999998</v>
      </c>
      <c r="E17" s="45">
        <f t="shared" si="0"/>
        <v>16317.358072705483</v>
      </c>
    </row>
    <row r="18" spans="2:5" x14ac:dyDescent="0.25">
      <c r="B18" s="32">
        <f t="shared" si="2"/>
        <v>6</v>
      </c>
      <c r="C18" s="33">
        <f t="shared" si="3"/>
        <v>1656.1212048</v>
      </c>
      <c r="D18" s="45">
        <f t="shared" si="1"/>
        <v>19873.454457600001</v>
      </c>
      <c r="E18" s="45">
        <f t="shared" si="0"/>
        <v>16158.937120543294</v>
      </c>
    </row>
    <row r="19" spans="2:5" x14ac:dyDescent="0.25">
      <c r="B19" s="32">
        <f t="shared" si="2"/>
        <v>7</v>
      </c>
      <c r="C19" s="33">
        <f t="shared" si="3"/>
        <v>1689.243628896</v>
      </c>
      <c r="D19" s="45">
        <f t="shared" si="1"/>
        <v>20270.923546752001</v>
      </c>
      <c r="E19" s="45">
        <f t="shared" si="0"/>
        <v>16002.054235877829</v>
      </c>
    </row>
    <row r="20" spans="2:5" x14ac:dyDescent="0.25">
      <c r="B20" s="32">
        <f t="shared" si="2"/>
        <v>8</v>
      </c>
      <c r="C20" s="33">
        <f t="shared" si="3"/>
        <v>1723.0285014739197</v>
      </c>
      <c r="D20" s="45">
        <f t="shared" si="1"/>
        <v>20676.342017687035</v>
      </c>
      <c r="E20" s="45">
        <f t="shared" si="0"/>
        <v>15846.694486014932</v>
      </c>
    </row>
    <row r="21" spans="2:5" x14ac:dyDescent="0.25">
      <c r="B21" s="32">
        <f t="shared" si="2"/>
        <v>9</v>
      </c>
      <c r="C21" s="33">
        <f t="shared" si="3"/>
        <v>1757.4890715033982</v>
      </c>
      <c r="D21" s="45">
        <f t="shared" si="1"/>
        <v>21089.86885804078</v>
      </c>
      <c r="E21" s="45">
        <f t="shared" si="0"/>
        <v>15692.843083238091</v>
      </c>
    </row>
    <row r="22" spans="2:5" x14ac:dyDescent="0.25">
      <c r="B22" s="32">
        <f t="shared" si="2"/>
        <v>10</v>
      </c>
      <c r="C22" s="33">
        <f t="shared" si="3"/>
        <v>1792.6388529334663</v>
      </c>
      <c r="D22" s="45">
        <f t="shared" si="1"/>
        <v>21511.666235201596</v>
      </c>
      <c r="E22" s="45">
        <f t="shared" si="0"/>
        <v>15540.485383400828</v>
      </c>
    </row>
    <row r="23" spans="2:5" x14ac:dyDescent="0.25">
      <c r="B23" s="32">
        <f t="shared" si="2"/>
        <v>11</v>
      </c>
      <c r="C23" s="33">
        <f t="shared" si="3"/>
        <v>1828.4916299921356</v>
      </c>
      <c r="D23" s="45">
        <f t="shared" si="1"/>
        <v>21941.899559905629</v>
      </c>
      <c r="E23" s="45">
        <f t="shared" si="0"/>
        <v>15389.606884532861</v>
      </c>
    </row>
    <row r="24" spans="2:5" x14ac:dyDescent="0.25">
      <c r="B24" s="32">
        <f t="shared" si="2"/>
        <v>12</v>
      </c>
      <c r="C24" s="33">
        <f t="shared" si="3"/>
        <v>1865.0614625919779</v>
      </c>
      <c r="D24" s="45">
        <f t="shared" si="1"/>
        <v>22380.737551103735</v>
      </c>
      <c r="E24" s="45">
        <f t="shared" si="0"/>
        <v>15240.193225459723</v>
      </c>
    </row>
    <row r="25" spans="2:5" x14ac:dyDescent="0.25">
      <c r="B25" s="32">
        <f t="shared" si="2"/>
        <v>13</v>
      </c>
      <c r="C25" s="33">
        <f t="shared" si="3"/>
        <v>1902.3626918438179</v>
      </c>
      <c r="D25" s="45">
        <f t="shared" si="1"/>
        <v>22828.352302125815</v>
      </c>
      <c r="E25" s="45">
        <f t="shared" si="0"/>
        <v>15092.230184435844</v>
      </c>
    </row>
    <row r="26" spans="2:5" x14ac:dyDescent="0.25">
      <c r="B26" s="32">
        <f t="shared" si="2"/>
        <v>14</v>
      </c>
      <c r="C26" s="33">
        <f t="shared" si="3"/>
        <v>1940.4099456806941</v>
      </c>
      <c r="D26" s="45">
        <f t="shared" si="1"/>
        <v>23284.919348168329</v>
      </c>
      <c r="E26" s="45">
        <f t="shared" si="0"/>
        <v>14945.703677790834</v>
      </c>
    </row>
    <row r="27" spans="2:5" x14ac:dyDescent="0.25">
      <c r="B27" s="32">
        <f t="shared" si="2"/>
        <v>15</v>
      </c>
      <c r="C27" s="33">
        <f t="shared" si="3"/>
        <v>1979.2181445943081</v>
      </c>
      <c r="D27" s="45">
        <f t="shared" si="1"/>
        <v>23750.617735131698</v>
      </c>
      <c r="E27" s="45">
        <f t="shared" si="0"/>
        <v>14800.599758588985</v>
      </c>
    </row>
    <row r="28" spans="2:5" x14ac:dyDescent="0.25">
      <c r="B28" s="32">
        <f t="shared" si="2"/>
        <v>16</v>
      </c>
      <c r="C28" s="33">
        <f t="shared" si="3"/>
        <v>2018.8025074861939</v>
      </c>
      <c r="D28" s="45">
        <f t="shared" si="1"/>
        <v>24225.630089834325</v>
      </c>
      <c r="E28" s="45">
        <f t="shared" si="0"/>
        <v>14656.90461530171</v>
      </c>
    </row>
    <row r="29" spans="2:5" x14ac:dyDescent="0.25">
      <c r="B29" s="32">
        <f t="shared" si="2"/>
        <v>17</v>
      </c>
      <c r="C29" s="33">
        <f t="shared" si="3"/>
        <v>2059.178557635918</v>
      </c>
      <c r="D29" s="45">
        <f t="shared" si="1"/>
        <v>24710.142691631016</v>
      </c>
      <c r="E29" s="45">
        <f t="shared" si="0"/>
        <v>14514.604570492957</v>
      </c>
    </row>
    <row r="30" spans="2:5" x14ac:dyDescent="0.25">
      <c r="B30" s="32">
        <f t="shared" si="2"/>
        <v>18</v>
      </c>
      <c r="C30" s="33">
        <f t="shared" si="3"/>
        <v>2100.3621287886367</v>
      </c>
      <c r="D30" s="45">
        <f t="shared" si="1"/>
        <v>25204.345545463642</v>
      </c>
      <c r="E30" s="45">
        <f t="shared" si="0"/>
        <v>14373.686079517302</v>
      </c>
    </row>
    <row r="31" spans="2:5" x14ac:dyDescent="0.25">
      <c r="B31" s="32">
        <f t="shared" si="2"/>
        <v>19</v>
      </c>
      <c r="C31" s="33">
        <f t="shared" si="3"/>
        <v>2142.3693713644093</v>
      </c>
      <c r="D31" s="45">
        <f t="shared" si="1"/>
        <v>25708.43245637291</v>
      </c>
      <c r="E31" s="45">
        <f t="shared" si="0"/>
        <v>14234.135729230722</v>
      </c>
    </row>
    <row r="32" spans="2:5" x14ac:dyDescent="0.25">
      <c r="B32" s="32">
        <f t="shared" si="2"/>
        <v>20</v>
      </c>
      <c r="C32" s="33">
        <f t="shared" si="3"/>
        <v>2185.216758791697</v>
      </c>
      <c r="D32" s="45">
        <f t="shared" si="1"/>
        <v>26222.601105500362</v>
      </c>
      <c r="E32" s="45">
        <f t="shared" si="0"/>
        <v>14095.940236713917</v>
      </c>
    </row>
    <row r="33" spans="2:5" x14ac:dyDescent="0.25">
      <c r="B33" s="32">
        <f t="shared" si="2"/>
        <v>21</v>
      </c>
      <c r="C33" s="33">
        <f t="shared" si="3"/>
        <v>2228.9210939675313</v>
      </c>
      <c r="D33" s="45">
        <f t="shared" si="1"/>
        <v>26747.053127610376</v>
      </c>
      <c r="E33" s="45">
        <f t="shared" si="0"/>
        <v>13959.08644800796</v>
      </c>
    </row>
    <row r="34" spans="2:5" x14ac:dyDescent="0.25">
      <c r="B34" s="32">
        <f t="shared" si="2"/>
        <v>22</v>
      </c>
      <c r="C34" s="33">
        <f t="shared" si="3"/>
        <v>2273.4995158468819</v>
      </c>
      <c r="D34" s="45">
        <f t="shared" si="1"/>
        <v>27281.994190162583</v>
      </c>
      <c r="E34" s="45">
        <f t="shared" si="0"/>
        <v>13823.561336862251</v>
      </c>
    </row>
    <row r="35" spans="2:5" x14ac:dyDescent="0.25">
      <c r="B35" s="32">
        <f t="shared" si="2"/>
        <v>23</v>
      </c>
      <c r="C35" s="33">
        <f t="shared" si="3"/>
        <v>2318.9695061638195</v>
      </c>
      <c r="D35" s="45">
        <f t="shared" si="1"/>
        <v>27827.634073965834</v>
      </c>
      <c r="E35" s="45">
        <f t="shared" si="0"/>
        <v>13689.352003494658</v>
      </c>
    </row>
    <row r="36" spans="2:5" x14ac:dyDescent="0.25">
      <c r="B36" s="32">
        <f t="shared" si="2"/>
        <v>24</v>
      </c>
      <c r="C36" s="33">
        <f t="shared" si="3"/>
        <v>2365.3488962870956</v>
      </c>
      <c r="D36" s="45">
        <f t="shared" si="1"/>
        <v>28384.186755445146</v>
      </c>
      <c r="E36" s="45">
        <f t="shared" si="0"/>
        <v>13556.44567336364</v>
      </c>
    </row>
    <row r="37" spans="2:5" x14ac:dyDescent="0.25">
      <c r="B37" s="32">
        <f t="shared" si="2"/>
        <v>25</v>
      </c>
      <c r="C37" s="33">
        <f t="shared" si="3"/>
        <v>2412.6558742128377</v>
      </c>
      <c r="D37" s="45">
        <f t="shared" si="1"/>
        <v>28951.870490554051</v>
      </c>
      <c r="E37" s="45">
        <f t="shared" si="0"/>
        <v>13424.829695952341</v>
      </c>
    </row>
    <row r="38" spans="2:5" x14ac:dyDescent="0.25">
      <c r="B38" s="32">
        <f t="shared" si="2"/>
        <v>26</v>
      </c>
      <c r="C38" s="33">
        <f t="shared" si="3"/>
        <v>2460.9089916970943</v>
      </c>
      <c r="D38" s="45">
        <f t="shared" si="1"/>
        <v>29530.907900365131</v>
      </c>
      <c r="E38" s="45">
        <f t="shared" si="0"/>
        <v>13294.491543564456</v>
      </c>
    </row>
    <row r="39" spans="2:5" x14ac:dyDescent="0.25">
      <c r="B39" s="32">
        <f t="shared" si="2"/>
        <v>27</v>
      </c>
      <c r="C39" s="33">
        <f t="shared" si="3"/>
        <v>2510.1271715310363</v>
      </c>
      <c r="D39" s="45">
        <f t="shared" si="1"/>
        <v>30121.526058372438</v>
      </c>
      <c r="E39" s="45">
        <f t="shared" si="0"/>
        <v>13165.418810131792</v>
      </c>
    </row>
    <row r="40" spans="2:5" x14ac:dyDescent="0.25">
      <c r="B40" s="32">
        <f t="shared" si="2"/>
        <v>28</v>
      </c>
      <c r="C40" s="33">
        <f t="shared" si="3"/>
        <v>2560.3297149616569</v>
      </c>
      <c r="D40" s="45">
        <f t="shared" si="1"/>
        <v>30723.956579539881</v>
      </c>
      <c r="E40" s="45">
        <f t="shared" si="0"/>
        <v>13037.599210033424</v>
      </c>
    </row>
    <row r="41" spans="2:5" x14ac:dyDescent="0.25">
      <c r="B41" s="32">
        <f t="shared" si="2"/>
        <v>29</v>
      </c>
      <c r="C41" s="33">
        <f t="shared" si="3"/>
        <v>2611.5363092608904</v>
      </c>
      <c r="D41" s="45">
        <f t="shared" si="1"/>
        <v>31338.435711130685</v>
      </c>
      <c r="E41" s="45">
        <f t="shared" si="0"/>
        <v>12911.020576926307</v>
      </c>
    </row>
    <row r="42" spans="2:5" x14ac:dyDescent="0.25">
      <c r="B42" s="32">
        <f t="shared" si="2"/>
        <v>30</v>
      </c>
      <c r="C42" s="33">
        <f t="shared" si="3"/>
        <v>2663.7670354461079</v>
      </c>
      <c r="D42" s="45">
        <f t="shared" si="1"/>
        <v>31965.204425353295</v>
      </c>
      <c r="E42" s="45">
        <f t="shared" si="0"/>
        <v>12785.670862587212</v>
      </c>
    </row>
    <row r="43" spans="2:5" x14ac:dyDescent="0.25">
      <c r="B43" s="32">
        <f t="shared" si="2"/>
        <v>31</v>
      </c>
      <c r="C43" s="33">
        <f t="shared" si="3"/>
        <v>2717.0423761550301</v>
      </c>
      <c r="D43" s="45">
        <f t="shared" si="1"/>
        <v>32604.508513860361</v>
      </c>
      <c r="E43" s="45">
        <f t="shared" si="0"/>
        <v>12661.538135765981</v>
      </c>
    </row>
    <row r="44" spans="2:5" x14ac:dyDescent="0.25">
      <c r="B44" s="32">
        <f t="shared" si="2"/>
        <v>32</v>
      </c>
      <c r="C44" s="33">
        <f t="shared" si="3"/>
        <v>2771.38322367813</v>
      </c>
      <c r="D44" s="45">
        <f t="shared" si="1"/>
        <v>33256.598684137556</v>
      </c>
      <c r="E44" s="45">
        <f t="shared" si="0"/>
        <v>12538.610581049801</v>
      </c>
    </row>
    <row r="45" spans="2:5" x14ac:dyDescent="0.25">
      <c r="B45" s="32">
        <f t="shared" si="2"/>
        <v>33</v>
      </c>
      <c r="C45" s="33">
        <f t="shared" si="3"/>
        <v>2826.8108881516932</v>
      </c>
      <c r="D45" s="45">
        <f t="shared" si="1"/>
        <v>33921.730657820321</v>
      </c>
      <c r="E45" s="45">
        <f t="shared" si="0"/>
        <v>12416.876497738644</v>
      </c>
    </row>
    <row r="46" spans="2:5" x14ac:dyDescent="0.25">
      <c r="B46" s="32">
        <f t="shared" si="2"/>
        <v>34</v>
      </c>
      <c r="C46" s="33">
        <f t="shared" si="3"/>
        <v>2883.3471059147273</v>
      </c>
      <c r="D46" s="45">
        <f t="shared" si="1"/>
        <v>34600.16527097673</v>
      </c>
      <c r="E46" s="45">
        <f t="shared" si="0"/>
        <v>12296.324298731472</v>
      </c>
    </row>
    <row r="47" spans="2:5" x14ac:dyDescent="0.25">
      <c r="B47" s="32">
        <f t="shared" si="2"/>
        <v>35</v>
      </c>
      <c r="C47" s="33">
        <f t="shared" si="3"/>
        <v>2941.0140480330215</v>
      </c>
      <c r="D47" s="45">
        <f t="shared" si="1"/>
        <v>35292.16857639626</v>
      </c>
      <c r="E47" s="45">
        <f t="shared" si="0"/>
        <v>12176.942509423397</v>
      </c>
    </row>
    <row r="48" spans="2:5" x14ac:dyDescent="0.25">
      <c r="B48" s="32">
        <f t="shared" si="2"/>
        <v>36</v>
      </c>
      <c r="C48" s="33">
        <f t="shared" si="3"/>
        <v>2999.834328993682</v>
      </c>
      <c r="D48" s="45">
        <f t="shared" si="1"/>
        <v>35998.011947924184</v>
      </c>
      <c r="E48" s="45">
        <f t="shared" si="0"/>
        <v>12058.719766613463</v>
      </c>
    </row>
    <row r="49" spans="2:5" x14ac:dyDescent="0.25">
      <c r="B49" s="32">
        <f t="shared" si="2"/>
        <v>37</v>
      </c>
      <c r="C49" s="33">
        <f t="shared" si="3"/>
        <v>3059.8310155735553</v>
      </c>
      <c r="D49" s="45">
        <f t="shared" si="1"/>
        <v>36717.97218688266</v>
      </c>
      <c r="E49" s="45">
        <f t="shared" si="0"/>
        <v>11941.644817423039</v>
      </c>
    </row>
    <row r="50" spans="2:5" x14ac:dyDescent="0.25">
      <c r="B50" s="32">
        <f t="shared" si="2"/>
        <v>38</v>
      </c>
      <c r="C50" s="33">
        <f t="shared" si="3"/>
        <v>3121.0276358850269</v>
      </c>
      <c r="D50" s="45">
        <f t="shared" si="1"/>
        <v>37452.33163062032</v>
      </c>
      <c r="E50" s="45">
        <f t="shared" si="0"/>
        <v>11825.706518224757</v>
      </c>
    </row>
    <row r="51" spans="2:5" x14ac:dyDescent="0.25">
      <c r="B51" s="32">
        <f t="shared" si="2"/>
        <v>39</v>
      </c>
      <c r="C51" s="33">
        <f t="shared" si="3"/>
        <v>3183.4481886027279</v>
      </c>
      <c r="D51" s="45">
        <f t="shared" si="1"/>
        <v>38201.378263232735</v>
      </c>
      <c r="E51" s="45">
        <f t="shared" si="0"/>
        <v>11710.893833581804</v>
      </c>
    </row>
    <row r="52" spans="2:5" x14ac:dyDescent="0.25">
      <c r="B52" s="32">
        <f t="shared" si="2"/>
        <v>40</v>
      </c>
      <c r="C52" s="33">
        <f t="shared" si="3"/>
        <v>3247.1171523747812</v>
      </c>
      <c r="D52" s="45">
        <f t="shared" si="1"/>
        <v>38965.405828497373</v>
      </c>
      <c r="E52" s="45">
        <f t="shared" si="0"/>
        <v>11597.195835197508</v>
      </c>
    </row>
    <row r="53" spans="2:5" x14ac:dyDescent="0.25">
      <c r="B53" s="32">
        <f t="shared" si="2"/>
        <v>41</v>
      </c>
      <c r="C53" s="33">
        <f t="shared" si="3"/>
        <v>3312.0594954222779</v>
      </c>
      <c r="D53" s="45">
        <f t="shared" si="1"/>
        <v>39744.713945067335</v>
      </c>
      <c r="E53" s="45">
        <f t="shared" si="0"/>
        <v>11484.601700875206</v>
      </c>
    </row>
    <row r="54" spans="2:5" x14ac:dyDescent="0.25">
      <c r="B54" s="32">
        <f t="shared" si="2"/>
        <v>42</v>
      </c>
      <c r="C54" s="33">
        <f t="shared" si="3"/>
        <v>3378.3006853307234</v>
      </c>
      <c r="D54" s="45">
        <f t="shared" si="1"/>
        <v>40539.60822396868</v>
      </c>
      <c r="E54" s="45">
        <f t="shared" si="0"/>
        <v>11373.100713488069</v>
      </c>
    </row>
    <row r="55" spans="2:5" x14ac:dyDescent="0.25">
      <c r="B55" s="32">
        <f t="shared" si="2"/>
        <v>43</v>
      </c>
      <c r="C55" s="33">
        <f t="shared" si="3"/>
        <v>3445.8666990373376</v>
      </c>
      <c r="D55" s="45">
        <f t="shared" si="1"/>
        <v>41350.400388448048</v>
      </c>
      <c r="E55" s="45">
        <f t="shared" si="0"/>
        <v>11262.682259959058</v>
      </c>
    </row>
    <row r="56" spans="2:5" x14ac:dyDescent="0.25">
      <c r="B56" s="32">
        <f t="shared" si="2"/>
        <v>44</v>
      </c>
      <c r="C56" s="33">
        <f t="shared" si="3"/>
        <v>3514.7840330180838</v>
      </c>
      <c r="D56" s="45">
        <f t="shared" si="1"/>
        <v>42177.408396217004</v>
      </c>
      <c r="E56" s="45">
        <f t="shared" si="0"/>
        <v>11153.335830250717</v>
      </c>
    </row>
    <row r="57" spans="2:5" x14ac:dyDescent="0.25">
      <c r="B57" s="32">
        <f t="shared" si="2"/>
        <v>45</v>
      </c>
      <c r="C57" s="33">
        <f t="shared" si="3"/>
        <v>3585.0797136784463</v>
      </c>
      <c r="D57" s="45">
        <f t="shared" si="1"/>
        <v>43020.956564141357</v>
      </c>
      <c r="E57" s="45">
        <f t="shared" si="0"/>
        <v>11045.05101636479</v>
      </c>
    </row>
    <row r="58" spans="2:5" x14ac:dyDescent="0.25">
      <c r="B58" s="32">
        <f t="shared" si="2"/>
        <v>46</v>
      </c>
      <c r="C58" s="33">
        <f t="shared" si="3"/>
        <v>3656.7813079520147</v>
      </c>
      <c r="D58" s="45">
        <f t="shared" si="1"/>
        <v>43881.375695424176</v>
      </c>
      <c r="E58" s="45">
        <f t="shared" si="0"/>
        <v>10937.817511351537</v>
      </c>
    </row>
    <row r="59" spans="2:5" x14ac:dyDescent="0.25">
      <c r="B59" s="32">
        <f t="shared" si="2"/>
        <v>47</v>
      </c>
      <c r="C59" s="33">
        <f t="shared" si="3"/>
        <v>3729.9169341110555</v>
      </c>
      <c r="D59" s="45">
        <f t="shared" si="1"/>
        <v>44759.003209332666</v>
      </c>
      <c r="E59" s="45">
        <f t="shared" si="0"/>
        <v>10831.625108328708</v>
      </c>
    </row>
    <row r="60" spans="2:5" x14ac:dyDescent="0.25">
      <c r="B60" s="32">
        <f t="shared" si="2"/>
        <v>48</v>
      </c>
      <c r="C60" s="33">
        <f t="shared" si="3"/>
        <v>3804.5152727932755</v>
      </c>
      <c r="D60" s="45">
        <f t="shared" si="1"/>
        <v>45654.183273519302</v>
      </c>
      <c r="E60" s="45">
        <f t="shared" si="0"/>
        <v>10726.463699509981</v>
      </c>
    </row>
    <row r="61" spans="2:5" x14ac:dyDescent="0.25">
      <c r="B61" s="32">
        <f t="shared" si="2"/>
        <v>49</v>
      </c>
      <c r="C61" s="33">
        <f t="shared" si="3"/>
        <v>3880.6055782491417</v>
      </c>
      <c r="D61" s="45">
        <f t="shared" si="1"/>
        <v>46567.266938989698</v>
      </c>
      <c r="E61" s="45">
        <f t="shared" si="0"/>
        <v>10622.323275242896</v>
      </c>
    </row>
    <row r="62" spans="2:5" x14ac:dyDescent="0.25">
      <c r="B62" s="32">
        <f t="shared" si="2"/>
        <v>50</v>
      </c>
      <c r="C62" s="33">
        <f t="shared" si="3"/>
        <v>3958.2176898141247</v>
      </c>
      <c r="D62" s="45">
        <f t="shared" si="1"/>
        <v>47498.612277769498</v>
      </c>
      <c r="E62" s="45">
        <f t="shared" si="0"/>
        <v>10519.193923056073</v>
      </c>
    </row>
    <row r="63" spans="2:5" x14ac:dyDescent="0.25">
      <c r="B63" s="32">
        <f t="shared" si="2"/>
        <v>51</v>
      </c>
      <c r="C63" s="33">
        <f t="shared" si="3"/>
        <v>4037.382043610407</v>
      </c>
      <c r="D63" s="45">
        <f t="shared" si="1"/>
        <v>48448.584523324884</v>
      </c>
      <c r="E63" s="45">
        <f>D63/POWER(1+$F$6/100,B63+1)</f>
        <v>10417.065826715721</v>
      </c>
    </row>
  </sheetData>
  <sheetProtection algorithmName="SHA-512" hashValue="ff16r07EaRmOZMJAGpr4c9ZCjz0FWTZZ7gVZmGBfsfPY+HlMWLWyOIVQkptZ4GmESS/L6DotGJM0iC+U+swthw==" saltValue="bN0Jw7fjgfDD8x+cja4Gdw==" spinCount="100000" sheet="1" objects="1" scenarios="1"/>
  <mergeCells count="1">
    <mergeCell ref="B2:G2"/>
  </mergeCells>
  <conditionalFormatting sqref="B13:E63">
    <cfRule type="expression" dxfId="1" priority="1">
      <formula>$B13&gt;$F$5</formula>
    </cfRule>
  </conditionalFormatting>
  <conditionalFormatting sqref="B13:C63">
    <cfRule type="expression" dxfId="0" priority="2">
      <formula>$B13=$F$5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Plan Emerytalny</vt:lpstr>
      <vt:lpstr>Akumulacja</vt:lpstr>
      <vt:lpstr>Pomnażanie</vt:lpstr>
      <vt:lpstr>Konsumpcja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Gancarczyk</dc:creator>
  <cp:lastModifiedBy>Jacek Gancarczyk</cp:lastModifiedBy>
  <dcterms:created xsi:type="dcterms:W3CDTF">2017-01-17T11:35:10Z</dcterms:created>
  <dcterms:modified xsi:type="dcterms:W3CDTF">2017-01-18T20:21:19Z</dcterms:modified>
</cp:coreProperties>
</file>